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4525"/>
</workbook>
</file>

<file path=xl/sharedStrings.xml><?xml version="1.0" encoding="utf-8"?>
<sst xmlns="http://schemas.openxmlformats.org/spreadsheetml/2006/main" count="318" uniqueCount="167">
  <si>
    <t>FINANCIJSKI PLAN PRORAČUNSKOG KORISNIKA JEDINICE LOKALNE I PODRUČNE (REGIONALNE) SAMOUPRAVE 
ZA 2023. I PROJEKCIJA ZA 2024. I 2025. GODINU</t>
  </si>
  <si>
    <t>I. OPĆI DIO</t>
  </si>
  <si>
    <t>A) SAŽETAK RAČUNA PRIHODA I RASHODA</t>
  </si>
  <si>
    <t>EUR</t>
  </si>
  <si>
    <t>Izvršenje 2022.**</t>
  </si>
  <si>
    <t>Plan 2023.**</t>
  </si>
  <si>
    <t>Plan za 2024.</t>
  </si>
  <si>
    <t>Projekcija 
za 2025.</t>
  </si>
  <si>
    <t>Projekcija 
za 2026.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</si>
  <si>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</si>
  <si>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</si>
  <si>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</si>
  <si>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</si>
  <si>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</si>
  <si>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</si>
  <si>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</si>
  <si>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</si>
  <si>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2022.</t>
  </si>
  <si>
    <t>Plan 2023.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</si>
  <si>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</si>
  <si>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</si>
  <si>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</si>
  <si>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</si>
  <si>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</si>
  <si>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</si>
  <si>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</si>
  <si>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rPr>
        <b/>
        <i/>
        <sz val="9"/>
        <color indexed="8"/>
        <rFont val="Arial"/>
        <charset val="238"/>
      </rP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charset val="238"/>
      </rPr>
      <t>u kunama i u eurima</t>
    </r>
    <r>
      <rPr>
        <b/>
        <i/>
        <sz val="9"/>
        <color indexed="8"/>
        <rFont val="Arial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</si>
  <si>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</si>
  <si>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</si>
  <si>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Predsjednica ŠO:</t>
  </si>
  <si>
    <t>Klasa:___________________</t>
  </si>
  <si>
    <t>Ur.broj:_________________</t>
  </si>
  <si>
    <t>Veronika Furčić, prof.</t>
  </si>
  <si>
    <t>Pula, 30.10.2023.</t>
  </si>
  <si>
    <t>FINANCIJSKI PLAN EKONOMSKE ŠKOLE PULA 
ZA 2023. I PROJEKCIJA ZA 2024. I 2025. GODINU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</si>
  <si>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</si>
  <si>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</si>
  <si>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</si>
  <si>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</si>
  <si>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</si>
  <si>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</si>
  <si>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</si>
  <si>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MZO za proračunske korisnike</t>
  </si>
  <si>
    <t>Prihodi od imovine</t>
  </si>
  <si>
    <t>Prihodi po posebnim propisima</t>
  </si>
  <si>
    <t>Prihodi za posebne namjene pror. korisnika</t>
  </si>
  <si>
    <t>Prihodi od prodaje robe i usluga</t>
  </si>
  <si>
    <t>Vlastiti prih. pror.kor.</t>
  </si>
  <si>
    <t>Prihodi iz nadležnog proračuna i od HZZO-a temeljem ugovornih obveza</t>
  </si>
  <si>
    <t>Decentralizirana sredstva</t>
  </si>
  <si>
    <t>Strukturni fondovi EU</t>
  </si>
  <si>
    <t>Nenamjenski prihodi i primici</t>
  </si>
  <si>
    <t>Prihodi od prodaje nefinancijske imovine</t>
  </si>
  <si>
    <t>Prihodi od prodaje proizvedene dugotrajne imovine</t>
  </si>
  <si>
    <t>Opći prihodi i primici</t>
  </si>
  <si>
    <t>Vlastiti izvori</t>
  </si>
  <si>
    <t>Rezultat poslovanja</t>
  </si>
  <si>
    <t>RASHODI POSLOVANJA</t>
  </si>
  <si>
    <t>Naziv rashoda</t>
  </si>
  <si>
    <t>Rashodi poslovanja</t>
  </si>
  <si>
    <t>Rashodi za zaposlene</t>
  </si>
  <si>
    <t>Europski fondovi</t>
  </si>
  <si>
    <t>MZO</t>
  </si>
  <si>
    <t>Materijalni rashodi</t>
  </si>
  <si>
    <t>Vlastiti prihodi</t>
  </si>
  <si>
    <t>Prih. Po posebnim propisima</t>
  </si>
  <si>
    <t>Decentralizacija</t>
  </si>
  <si>
    <t>Financijski rashodi</t>
  </si>
  <si>
    <t>Prih. po posebnim propisima</t>
  </si>
  <si>
    <t>Ostali rashodi</t>
  </si>
  <si>
    <t>Ministarstvo rada…</t>
  </si>
  <si>
    <t>Rashodi za nabavu nefinancijske imovine</t>
  </si>
  <si>
    <t>Rashodi za nabavu proizvedene dugotrajne imovine</t>
  </si>
  <si>
    <t>RASHODI PREMA FUNKCIJSKOJ KLASIFIKACIJI</t>
  </si>
  <si>
    <t>BROJČANA OZNAKA I NAZIV</t>
  </si>
  <si>
    <t>UKUPNI RASHODI</t>
  </si>
  <si>
    <t>09 Obrazovanje</t>
  </si>
  <si>
    <t>092 Srednjoškolsko obrazovanje</t>
  </si>
  <si>
    <t>FINANCIJSKI PLAN EKONOMSKE ŠKOLE PULA 
ZA 2024. I PROJEKCIJE ZA 2025. I 2026. GODINU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</si>
  <si>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</si>
  <si>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</si>
  <si>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</si>
  <si>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</si>
  <si>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</si>
  <si>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</si>
  <si>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</si>
  <si>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FINANCIJSKI PLAN EKONOMSKE ŠKOLE PULA 
ZA 2024. I PROJEKCIJA ZA 2025. I 2026. GODINU</t>
  </si>
  <si>
    <t>II. POSEBNI DIO</t>
  </si>
  <si>
    <t>Šifra</t>
  </si>
  <si>
    <t xml:space="preserve">Naziv </t>
  </si>
  <si>
    <t>PROGRAM 2201</t>
  </si>
  <si>
    <t>Redovna djelatnost SŠ - min.standard</t>
  </si>
  <si>
    <t>Aktivnost A220101</t>
  </si>
  <si>
    <t>Mater. rashodi SŠ po kriterijima</t>
  </si>
  <si>
    <t>Izvor financiranja 48007</t>
  </si>
  <si>
    <t>Decentralizirana sredstva za SŠ</t>
  </si>
  <si>
    <t>Aktivnost A220102</t>
  </si>
  <si>
    <t>Mater. rashodi SŠ - stvarni trošak</t>
  </si>
  <si>
    <t>Aktivnost A220103</t>
  </si>
  <si>
    <t>Mater.rashodi SŠ - drugi izvori</t>
  </si>
  <si>
    <t>Izvor financiranja 32400</t>
  </si>
  <si>
    <t>Rashodi za nabavu nef.imovine</t>
  </si>
  <si>
    <t>Izvor financiranja 47400</t>
  </si>
  <si>
    <t>Prihodi za posebne namjene</t>
  </si>
  <si>
    <t>Aktivnost A220104</t>
  </si>
  <si>
    <t>Plaće i drugi rashodi za zaposlene SŠ</t>
  </si>
  <si>
    <t>Izvor financiranja 53082</t>
  </si>
  <si>
    <t>MZO za SŠ</t>
  </si>
  <si>
    <t>PROGRAM 2301</t>
  </si>
  <si>
    <t>Programi obrazovanja iznad standarda</t>
  </si>
  <si>
    <t>Aktivnost: A230101</t>
  </si>
  <si>
    <t>Materijalni troškovi iznad standarda</t>
  </si>
  <si>
    <t>Izvor financiranja 11001</t>
  </si>
  <si>
    <t>Aktivnost: A230104</t>
  </si>
  <si>
    <t>Pomoćnici u nastavi</t>
  </si>
  <si>
    <t>Aktivnost: A230148</t>
  </si>
  <si>
    <t>Prijevoz učenika s posebnim potrebama</t>
  </si>
  <si>
    <t>Izvor finanaciranja 53082</t>
  </si>
  <si>
    <t>Aktivnost: A230162</t>
  </si>
  <si>
    <t>Naknade za ŽSV</t>
  </si>
  <si>
    <t>Aktivnost: A230170</t>
  </si>
  <si>
    <t>Učenička zadruga</t>
  </si>
  <si>
    <t>Izvor finanaciranja 32400</t>
  </si>
  <si>
    <t>Aktivnost: A230171</t>
  </si>
  <si>
    <t>Školski sportski klub</t>
  </si>
  <si>
    <t>Izvor finanaciranja 58400</t>
  </si>
  <si>
    <t>Ostale institucije za SŠ</t>
  </si>
  <si>
    <t>Aktivnost: A230184</t>
  </si>
  <si>
    <t>Zavičajna nastava</t>
  </si>
  <si>
    <t>Izvor finanaciranja 11001</t>
  </si>
  <si>
    <t>Aktivnost: A230199</t>
  </si>
  <si>
    <t>Školska shema</t>
  </si>
  <si>
    <t>Izvor finanaciranja 53060</t>
  </si>
  <si>
    <t>Ministarstvo poljoprivrede za proračunske korisnike</t>
  </si>
  <si>
    <t>PROGRAM 2302</t>
  </si>
  <si>
    <t>Aktivnost: A230209</t>
  </si>
  <si>
    <t>Menstrualne higijenske potrepštine</t>
  </si>
  <si>
    <t>Izvor financiranja: 53102</t>
  </si>
  <si>
    <t>Ministarstvo rada, mirovinskog sustava, obitelji i socijalne</t>
  </si>
  <si>
    <t>Aktivnost: A230214</t>
  </si>
  <si>
    <t>Izmjena naziva škola (dvojezičnost)</t>
  </si>
  <si>
    <t>Izvor financiranja: 11001</t>
  </si>
  <si>
    <t>PROGRAM 2402</t>
  </si>
  <si>
    <t>Investicijsko održavanje SŠ</t>
  </si>
  <si>
    <t>Aktivnost: A240202</t>
  </si>
  <si>
    <t>Investicijsko održavanje SŠ iznad standarda</t>
  </si>
  <si>
    <t>Usluge tekućeg i investicijskog održavanja</t>
  </si>
  <si>
    <t>PROGRAM 2406</t>
  </si>
  <si>
    <t>Opremanje SŠ</t>
  </si>
  <si>
    <t>Aktivnost: K240602</t>
  </si>
  <si>
    <t>Aktivnost: A1101</t>
  </si>
  <si>
    <t>Opremanje knjižnice</t>
  </si>
  <si>
    <t xml:space="preserve">Izvor finanaciranja </t>
  </si>
  <si>
    <t>PROGRAM 51100</t>
  </si>
  <si>
    <t>Provedba projekta MOZAIK 4</t>
  </si>
  <si>
    <t>Aktivnost: T910801</t>
  </si>
  <si>
    <t>Projekt Mozaik 4</t>
  </si>
  <si>
    <t>Izvor financiranja 51100</t>
  </si>
  <si>
    <t>Europski soc. fondovi putem ŽI</t>
  </si>
  <si>
    <t>PROGRAM: 9211</t>
  </si>
  <si>
    <t>Provedba projekta MOZAIK 5</t>
  </si>
  <si>
    <t>Aktivnost: T921101</t>
  </si>
  <si>
    <t>Projekt Mozaik 5</t>
  </si>
  <si>
    <t>PROGRAM: 9212</t>
  </si>
  <si>
    <t>Provedba projekta MOZAIK 6</t>
  </si>
  <si>
    <t>Aktivnost: T921201</t>
  </si>
  <si>
    <t>Projekt Mozaik 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</si>
</sst>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0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2"/>
      <color indexed="8"/>
      <name val="Arial"/>
      <charset val="238"/>
    </font>
    <font>
      <b/>
      <sz val="14"/>
      <color indexed="8"/>
      <name val="Arial"/>
      <charset val="238"/>
    </font>
    <font>
      <sz val="10"/>
      <color indexed="8"/>
      <name val="Arial"/>
      <charset val="238"/>
    </font>
    <font>
      <sz val="12"/>
      <color theme="1"/>
      <name val="Calibri"/>
      <charset val="238"/>
      <scheme val="minor"/>
    </font>
    <font>
      <b/>
      <sz val="10"/>
      <color indexed="8"/>
      <name val="Arial"/>
      <charset val="238"/>
    </font>
    <font>
      <sz val="10"/>
      <color theme="1"/>
      <name val="Calibri"/>
      <charset val="238"/>
      <scheme val="minor"/>
    </font>
    <font>
      <i/>
      <sz val="10"/>
      <color indexed="8"/>
      <name val="Arial"/>
      <charset val="238"/>
    </font>
    <font>
      <sz val="12"/>
      <color indexed="8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i/>
      <sz val="10"/>
      <name val="Arial"/>
      <charset val="238"/>
    </font>
    <font>
      <sz val="14"/>
      <color indexed="8"/>
      <name val="Arial"/>
      <charset val="238"/>
    </font>
    <font>
      <b/>
      <sz val="12"/>
      <name val="Arial"/>
      <charset val="238"/>
    </font>
    <font>
      <sz val="12"/>
      <name val="Arial"/>
      <charset val="238"/>
    </font>
    <font>
      <b/>
      <i/>
      <sz val="9"/>
      <color indexed="8"/>
      <name val="Arial"/>
      <charset val="238"/>
    </font>
    <font>
      <sz val="9"/>
      <color theme="1"/>
      <name val="Arial"/>
      <charset val="238"/>
    </font>
    <font>
      <b/>
      <sz val="10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i/>
      <u/>
      <sz val="9"/>
      <color indexed="8"/>
      <name val="Arial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5" borderId="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1" fillId="8" borderId="11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0" fontId="8" fillId="3" borderId="3" xfId="0" applyNumberFormat="1" applyFont="1" applyFill="1" applyBorder="1" applyAlignment="1" applyProtection="1">
      <alignment horizontal="left" vertical="center" wrapText="1"/>
    </xf>
    <xf numFmtId="4" fontId="4" fillId="3" borderId="3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0" fillId="0" borderId="0" xfId="0" applyNumberFormat="1"/>
    <xf numFmtId="4" fontId="4" fillId="3" borderId="4" xfId="0" applyNumberFormat="1" applyFont="1" applyFill="1" applyBorder="1" applyAlignment="1" applyProtection="1">
      <alignment horizontal="right" wrapText="1"/>
    </xf>
    <xf numFmtId="4" fontId="6" fillId="3" borderId="4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 applyProtection="1">
      <alignment horizontal="left" vertical="center"/>
    </xf>
    <xf numFmtId="0" fontId="10" fillId="3" borderId="4" xfId="0" applyNumberFormat="1" applyFont="1" applyFill="1" applyBorder="1" applyAlignment="1" applyProtection="1">
      <alignment vertical="center" wrapText="1"/>
    </xf>
    <xf numFmtId="0" fontId="11" fillId="3" borderId="4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3" fontId="4" fillId="3" borderId="3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0" fontId="11" fillId="3" borderId="0" xfId="0" applyNumberFormat="1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 applyProtection="1">
      <alignment horizontal="right" wrapText="1"/>
    </xf>
    <xf numFmtId="3" fontId="4" fillId="3" borderId="4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left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vertical="center" wrapText="1"/>
    </xf>
    <xf numFmtId="0" fontId="11" fillId="4" borderId="2" xfId="0" applyNumberFormat="1" applyFont="1" applyFill="1" applyBorder="1" applyAlignment="1" applyProtection="1">
      <alignment vertical="center"/>
    </xf>
    <xf numFmtId="4" fontId="6" fillId="4" borderId="4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3" fontId="6" fillId="0" borderId="4" xfId="0" applyNumberFormat="1" applyFont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right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4" fontId="6" fillId="4" borderId="1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wrapText="1"/>
    </xf>
    <xf numFmtId="3" fontId="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5" xfId="0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 applyProtection="1">
      <alignment horizontal="right" wrapText="1"/>
    </xf>
    <xf numFmtId="3" fontId="6" fillId="4" borderId="1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 applyProtection="1">
      <alignment horizontal="right" wrapText="1"/>
    </xf>
    <xf numFmtId="0" fontId="10" fillId="0" borderId="1" xfId="0" applyFont="1" applyFill="1" applyBorder="1" applyAlignment="1" quotePrefix="1">
      <alignment horizontal="left" vertical="center"/>
    </xf>
    <xf numFmtId="0" fontId="10" fillId="0" borderId="1" xfId="0" applyNumberFormat="1" applyFont="1" applyFill="1" applyBorder="1" applyAlignment="1" applyProtection="1" quotePrefix="1">
      <alignment horizontal="left" vertical="center" wrapText="1"/>
    </xf>
    <xf numFmtId="0" fontId="10" fillId="0" borderId="1" xfId="0" applyFont="1" applyBorder="1" applyAlignment="1" quotePrefix="1">
      <alignment horizontal="left" vertical="center"/>
    </xf>
    <xf numFmtId="0" fontId="10" fillId="4" borderId="1" xfId="0" applyNumberFormat="1" applyFont="1" applyFill="1" applyBorder="1" applyAlignment="1" applyProtection="1" quotePrefix="1">
      <alignment horizontal="left" vertical="center" wrapText="1"/>
    </xf>
    <xf numFmtId="0" fontId="12" fillId="3" borderId="4" xfId="0" applyFont="1" applyFill="1" applyBorder="1" applyAlignment="1" quotePrefix="1">
      <alignment horizontal="left" vertical="center"/>
    </xf>
    <xf numFmtId="0" fontId="12" fillId="3" borderId="4" xfId="0" applyFont="1" applyFill="1" applyBorder="1" applyAlignment="1" quotePrefix="1">
      <alignment horizontal="left" vertical="center" wrapText="1"/>
    </xf>
    <xf numFmtId="0" fontId="11" fillId="3" borderId="4" xfId="0" applyFont="1" applyFill="1" applyBorder="1" applyAlignment="1" quotePrefix="1">
      <alignment horizontal="left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workbookViewId="0">
      <selection activeCell="H40" sqref="H40"/>
    </sheetView>
  </sheetViews>
  <sheetFormatPr defaultColWidth="9" defaultRowHeight="15"/>
  <cols>
    <col min="5" max="10" width="25.2857142857143" customWidth="1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8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15.75" spans="1:10">
      <c r="A3" s="3" t="s">
        <v>1</v>
      </c>
      <c r="B3" s="3"/>
      <c r="C3" s="3"/>
      <c r="D3" s="3"/>
      <c r="E3" s="3"/>
      <c r="F3" s="3"/>
      <c r="G3" s="3"/>
      <c r="H3" s="3"/>
      <c r="I3" s="31"/>
      <c r="J3" s="31"/>
    </row>
    <row r="4" ht="18" spans="1:10">
      <c r="A4" s="4"/>
      <c r="B4" s="4"/>
      <c r="C4" s="4"/>
      <c r="D4" s="4"/>
      <c r="E4" s="4"/>
      <c r="F4" s="4"/>
      <c r="G4" s="4"/>
      <c r="H4" s="4"/>
      <c r="I4" s="5"/>
      <c r="J4" s="5"/>
    </row>
    <row r="5" ht="18" customHeight="1" spans="1:10">
      <c r="A5" s="3" t="s">
        <v>2</v>
      </c>
      <c r="B5" s="6"/>
      <c r="C5" s="6"/>
      <c r="D5" s="6"/>
      <c r="E5" s="6"/>
      <c r="F5" s="6"/>
      <c r="G5" s="6"/>
      <c r="H5" s="6"/>
      <c r="I5" s="6"/>
      <c r="J5" s="6"/>
    </row>
    <row r="6" ht="18" spans="1:10">
      <c r="A6" s="50"/>
      <c r="B6" s="51"/>
      <c r="C6" s="51"/>
      <c r="D6" s="51"/>
      <c r="E6" s="52"/>
      <c r="F6" s="53"/>
      <c r="G6" s="53"/>
      <c r="H6" s="53"/>
      <c r="I6" s="53"/>
      <c r="J6" s="90" t="s">
        <v>3</v>
      </c>
    </row>
    <row r="7" ht="25.5" spans="1:10">
      <c r="A7" s="54"/>
      <c r="B7" s="55"/>
      <c r="C7" s="55"/>
      <c r="D7" s="56"/>
      <c r="E7" s="57"/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</row>
    <row r="8" spans="1:10">
      <c r="A8" s="59" t="s">
        <v>9</v>
      </c>
      <c r="B8" s="60"/>
      <c r="C8" s="60"/>
      <c r="D8" s="60"/>
      <c r="E8" s="61"/>
      <c r="F8" s="62">
        <f>F9+F10</f>
        <v>938811.67</v>
      </c>
      <c r="G8" s="62">
        <f t="shared" ref="G8:J8" si="0">G9+G10</f>
        <v>978253</v>
      </c>
      <c r="H8" s="62">
        <f t="shared" si="0"/>
        <v>999602.17</v>
      </c>
      <c r="I8" s="62">
        <f t="shared" si="0"/>
        <v>939772.17</v>
      </c>
      <c r="J8" s="62">
        <f t="shared" si="0"/>
        <v>939772.17</v>
      </c>
    </row>
    <row r="9" spans="1:10">
      <c r="A9" s="63" t="s">
        <v>10</v>
      </c>
      <c r="B9" s="64"/>
      <c r="C9" s="64"/>
      <c r="D9" s="64"/>
      <c r="E9" s="65"/>
      <c r="F9" s="66">
        <f>' Račun prihoda i rashoda'!E10</f>
        <v>938811.67</v>
      </c>
      <c r="G9" s="66">
        <f>' Račun prihoda i rashoda'!F10</f>
        <v>978253</v>
      </c>
      <c r="H9" s="66">
        <f>' Račun prihoda i rashoda'!G10</f>
        <v>999602.17</v>
      </c>
      <c r="I9" s="66">
        <f>' Račun prihoda i rashoda'!H10</f>
        <v>939772.17</v>
      </c>
      <c r="J9" s="66">
        <f>' Račun prihoda i rashoda'!I10</f>
        <v>939772.17</v>
      </c>
    </row>
    <row r="10" spans="1:10">
      <c r="A10" s="95" t="s">
        <v>11</v>
      </c>
      <c r="B10" s="65"/>
      <c r="C10" s="65"/>
      <c r="D10" s="65"/>
      <c r="E10" s="65"/>
      <c r="F10" s="66">
        <f>' Račun prihoda i rashoda'!E23</f>
        <v>0</v>
      </c>
      <c r="G10" s="66">
        <f>' Račun prihoda i rashoda'!F23</f>
        <v>0</v>
      </c>
      <c r="H10" s="66">
        <f>' Račun prihoda i rashoda'!G23</f>
        <v>0</v>
      </c>
      <c r="I10" s="66">
        <f>' Račun prihoda i rashoda'!H23</f>
        <v>0</v>
      </c>
      <c r="J10" s="66">
        <f>' Račun prihoda i rashoda'!I23</f>
        <v>0</v>
      </c>
    </row>
    <row r="11" spans="1:10">
      <c r="A11" s="68" t="s">
        <v>12</v>
      </c>
      <c r="B11" s="61"/>
      <c r="C11" s="61"/>
      <c r="D11" s="61"/>
      <c r="E11" s="61"/>
      <c r="F11" s="62">
        <f>F12+F13</f>
        <v>938022.59</v>
      </c>
      <c r="G11" s="62">
        <f t="shared" ref="G11:J11" si="1">G12+G13</f>
        <v>985093.65</v>
      </c>
      <c r="H11" s="62">
        <f t="shared" si="1"/>
        <v>1004602.17</v>
      </c>
      <c r="I11" s="62">
        <f t="shared" si="1"/>
        <v>939772.17</v>
      </c>
      <c r="J11" s="62">
        <f t="shared" si="1"/>
        <v>939772.17</v>
      </c>
    </row>
    <row r="12" spans="1:10">
      <c r="A12" s="96" t="s">
        <v>13</v>
      </c>
      <c r="B12" s="64"/>
      <c r="C12" s="64"/>
      <c r="D12" s="64"/>
      <c r="E12" s="64"/>
      <c r="F12" s="66">
        <f>' Račun prihoda i rashoda'!E37</f>
        <v>934494.7</v>
      </c>
      <c r="G12" s="66">
        <f>' Račun prihoda i rashoda'!F37</f>
        <v>981909.14</v>
      </c>
      <c r="H12" s="66">
        <f>' Račun prihoda i rashoda'!G37</f>
        <v>1001579.44</v>
      </c>
      <c r="I12" s="66">
        <f>' Račun prihoda i rashoda'!H37</f>
        <v>938412.17</v>
      </c>
      <c r="J12" s="66">
        <f>' Račun prihoda i rashoda'!I37</f>
        <v>938412.17</v>
      </c>
    </row>
    <row r="13" spans="1:10">
      <c r="A13" s="97" t="s">
        <v>14</v>
      </c>
      <c r="B13" s="65"/>
      <c r="C13" s="65"/>
      <c r="D13" s="65"/>
      <c r="E13" s="65"/>
      <c r="F13" s="70">
        <f>' Račun prihoda i rashoda'!E60</f>
        <v>3527.89</v>
      </c>
      <c r="G13" s="70">
        <f>' Račun prihoda i rashoda'!F60</f>
        <v>3184.51</v>
      </c>
      <c r="H13" s="70">
        <f>' Račun prihoda i rashoda'!G60</f>
        <v>3022.73</v>
      </c>
      <c r="I13" s="70">
        <f>' Račun prihoda i rashoda'!H60</f>
        <v>1360</v>
      </c>
      <c r="J13" s="70">
        <f>' Račun prihoda i rashoda'!I60</f>
        <v>1360</v>
      </c>
    </row>
    <row r="14" spans="1:10">
      <c r="A14" s="98" t="s">
        <v>15</v>
      </c>
      <c r="B14" s="60"/>
      <c r="C14" s="60"/>
      <c r="D14" s="60"/>
      <c r="E14" s="60"/>
      <c r="F14" s="62">
        <f>F8-F11</f>
        <v>789.079999999842</v>
      </c>
      <c r="G14" s="62">
        <f t="shared" ref="G14:J14" si="2">G8-G11</f>
        <v>-6840.65000000002</v>
      </c>
      <c r="H14" s="62">
        <f t="shared" si="2"/>
        <v>-4999.99999999988</v>
      </c>
      <c r="I14" s="62">
        <f t="shared" si="2"/>
        <v>0</v>
      </c>
      <c r="J14" s="62">
        <f t="shared" si="2"/>
        <v>0</v>
      </c>
    </row>
    <row r="15" ht="18" spans="1:10">
      <c r="A15" s="4"/>
      <c r="B15" s="71"/>
      <c r="C15" s="71"/>
      <c r="D15" s="71"/>
      <c r="E15" s="71"/>
      <c r="F15" s="71"/>
      <c r="G15" s="71"/>
      <c r="H15" s="72"/>
      <c r="I15" s="72"/>
      <c r="J15" s="72"/>
    </row>
    <row r="16" ht="18" customHeight="1" spans="1:10">
      <c r="A16" s="3" t="s">
        <v>16</v>
      </c>
      <c r="B16" s="6"/>
      <c r="C16" s="6"/>
      <c r="D16" s="6"/>
      <c r="E16" s="6"/>
      <c r="F16" s="6"/>
      <c r="G16" s="6"/>
      <c r="H16" s="6"/>
      <c r="I16" s="6"/>
      <c r="J16" s="6"/>
    </row>
    <row r="17" ht="18" spans="1:10">
      <c r="A17" s="4"/>
      <c r="B17" s="71"/>
      <c r="C17" s="71"/>
      <c r="D17" s="71"/>
      <c r="E17" s="71"/>
      <c r="F17" s="71"/>
      <c r="G17" s="71"/>
      <c r="H17" s="72"/>
      <c r="I17" s="72"/>
      <c r="J17" s="72"/>
    </row>
    <row r="18" ht="25.5" spans="1:10">
      <c r="A18" s="54"/>
      <c r="B18" s="55"/>
      <c r="C18" s="55"/>
      <c r="D18" s="56"/>
      <c r="E18" s="57"/>
      <c r="F18" s="58" t="s">
        <v>17</v>
      </c>
      <c r="G18" s="58" t="s">
        <v>18</v>
      </c>
      <c r="H18" s="58" t="s">
        <v>6</v>
      </c>
      <c r="I18" s="58" t="s">
        <v>7</v>
      </c>
      <c r="J18" s="58" t="s">
        <v>8</v>
      </c>
    </row>
    <row r="19" ht="15.75" customHeight="1" spans="1:10">
      <c r="A19" s="63" t="s">
        <v>19</v>
      </c>
      <c r="B19" s="73"/>
      <c r="C19" s="73"/>
      <c r="D19" s="73"/>
      <c r="E19" s="74"/>
      <c r="F19" s="75"/>
      <c r="G19" s="75"/>
      <c r="H19" s="75"/>
      <c r="I19" s="75"/>
      <c r="J19" s="75"/>
    </row>
    <row r="20" spans="1:10">
      <c r="A20" s="63" t="s">
        <v>20</v>
      </c>
      <c r="B20" s="64"/>
      <c r="C20" s="64"/>
      <c r="D20" s="64"/>
      <c r="E20" s="64"/>
      <c r="F20" s="75"/>
      <c r="G20" s="75"/>
      <c r="H20" s="75"/>
      <c r="I20" s="75"/>
      <c r="J20" s="75"/>
    </row>
    <row r="21" spans="1:10">
      <c r="A21" s="98" t="s">
        <v>21</v>
      </c>
      <c r="B21" s="60"/>
      <c r="C21" s="60"/>
      <c r="D21" s="60"/>
      <c r="E21" s="60"/>
      <c r="F21" s="76">
        <v>0</v>
      </c>
      <c r="G21" s="76">
        <v>0</v>
      </c>
      <c r="H21" s="76">
        <v>0</v>
      </c>
      <c r="I21" s="76">
        <v>0</v>
      </c>
      <c r="J21" s="76">
        <v>0</v>
      </c>
    </row>
    <row r="22" ht="18" spans="1:10">
      <c r="A22" s="4"/>
      <c r="B22" s="71"/>
      <c r="C22" s="71"/>
      <c r="D22" s="71"/>
      <c r="E22" s="71"/>
      <c r="F22" s="71"/>
      <c r="G22" s="71"/>
      <c r="H22" s="72"/>
      <c r="I22" s="72"/>
      <c r="J22" s="72"/>
    </row>
    <row r="23" ht="18" customHeight="1" spans="1:10">
      <c r="A23" s="3" t="s">
        <v>22</v>
      </c>
      <c r="B23" s="6"/>
      <c r="C23" s="6"/>
      <c r="D23" s="6"/>
      <c r="E23" s="6"/>
      <c r="F23" s="6"/>
      <c r="G23" s="6"/>
      <c r="H23" s="6"/>
      <c r="I23" s="6"/>
      <c r="J23" s="6"/>
    </row>
    <row r="24" ht="18" spans="1:10">
      <c r="A24" s="4"/>
      <c r="B24" s="71"/>
      <c r="C24" s="71"/>
      <c r="D24" s="71"/>
      <c r="E24" s="71"/>
      <c r="F24" s="71"/>
      <c r="G24" s="71"/>
      <c r="H24" s="72"/>
      <c r="I24" s="72"/>
      <c r="J24" s="72"/>
    </row>
    <row r="25" ht="30.75" customHeight="1" spans="1:10">
      <c r="A25" s="54"/>
      <c r="B25" s="55"/>
      <c r="C25" s="55"/>
      <c r="D25" s="56"/>
      <c r="E25" s="57"/>
      <c r="F25" s="58" t="str">
        <f>F18</f>
        <v>Izvršenje 2022.</v>
      </c>
      <c r="G25" s="58" t="str">
        <f t="shared" ref="G25:J25" si="3">G18</f>
        <v>Plan 2023.</v>
      </c>
      <c r="H25" s="58" t="str">
        <f t="shared" si="3"/>
        <v>Plan za 2024.</v>
      </c>
      <c r="I25" s="58" t="str">
        <f t="shared" si="3"/>
        <v>Projekcija 
za 2025.</v>
      </c>
      <c r="J25" s="58" t="str">
        <f t="shared" si="3"/>
        <v>Projekcija 
za 2026.</v>
      </c>
    </row>
    <row r="26" spans="1:10">
      <c r="A26" s="77" t="s">
        <v>23</v>
      </c>
      <c r="B26" s="78"/>
      <c r="C26" s="78"/>
      <c r="D26" s="78"/>
      <c r="E26" s="79"/>
      <c r="F26" s="80">
        <v>6051.57</v>
      </c>
      <c r="G26" s="80">
        <v>6840.65</v>
      </c>
      <c r="H26" s="80">
        <v>5000</v>
      </c>
      <c r="I26" s="91">
        <v>0</v>
      </c>
      <c r="J26" s="92">
        <v>0</v>
      </c>
    </row>
    <row r="27" ht="30" customHeight="1" spans="1:10">
      <c r="A27" s="81" t="s">
        <v>24</v>
      </c>
      <c r="B27" s="82"/>
      <c r="C27" s="82"/>
      <c r="D27" s="82"/>
      <c r="E27" s="83"/>
      <c r="F27" s="84">
        <f>F14</f>
        <v>789.079999999842</v>
      </c>
      <c r="G27" s="84">
        <v>6840.65</v>
      </c>
      <c r="H27" s="84">
        <v>5000</v>
      </c>
      <c r="I27" s="93">
        <v>0</v>
      </c>
      <c r="J27" s="94">
        <v>0</v>
      </c>
    </row>
    <row r="30" spans="1:10">
      <c r="A30" s="96" t="s">
        <v>25</v>
      </c>
      <c r="B30" s="64"/>
      <c r="C30" s="64"/>
      <c r="D30" s="64"/>
      <c r="E30" s="64"/>
      <c r="F30" s="70">
        <f>F26+F27</f>
        <v>6840.64999999984</v>
      </c>
      <c r="G30" s="70">
        <v>6840.65</v>
      </c>
      <c r="H30" s="70">
        <v>5000</v>
      </c>
      <c r="I30" s="75">
        <v>0</v>
      </c>
      <c r="J30" s="75">
        <v>0</v>
      </c>
    </row>
    <row r="31" ht="11.25" customHeight="1" spans="1:10">
      <c r="A31" s="85"/>
      <c r="B31" s="86"/>
      <c r="C31" s="86"/>
      <c r="D31" s="86"/>
      <c r="E31" s="86"/>
      <c r="F31" s="87"/>
      <c r="G31" s="87"/>
      <c r="H31" s="87"/>
      <c r="I31" s="87"/>
      <c r="J31" s="87"/>
    </row>
    <row r="32" ht="29.25" customHeight="1" spans="1:10">
      <c r="A32" s="88" t="s">
        <v>26</v>
      </c>
      <c r="B32" s="89"/>
      <c r="C32" s="89"/>
      <c r="D32" s="89"/>
      <c r="E32" s="89"/>
      <c r="F32" s="89"/>
      <c r="G32" s="89"/>
      <c r="H32" s="89"/>
      <c r="I32" s="89"/>
      <c r="J32" s="89"/>
    </row>
    <row r="33" ht="8.25" customHeight="1"/>
    <row r="34" spans="1:10">
      <c r="A34" s="88" t="s">
        <v>27</v>
      </c>
      <c r="B34" s="89"/>
      <c r="C34" s="89"/>
      <c r="D34" s="89"/>
      <c r="E34" s="89"/>
      <c r="F34" s="89"/>
      <c r="G34" s="89"/>
      <c r="H34" s="89"/>
      <c r="I34" s="89"/>
      <c r="J34" s="89"/>
    </row>
    <row r="35" ht="8.25" customHeight="1"/>
    <row r="36" ht="29.25" customHeight="1" spans="1:10">
      <c r="A36" s="88" t="s">
        <v>28</v>
      </c>
      <c r="B36" s="89"/>
      <c r="C36" s="89"/>
      <c r="D36" s="89"/>
      <c r="E36" s="89"/>
      <c r="F36" s="89"/>
      <c r="G36" s="89"/>
      <c r="H36" s="89"/>
      <c r="I36" s="89"/>
      <c r="J36" s="89"/>
    </row>
    <row r="37" spans="8:8">
      <c r="H37" t="s">
        <v>29</v>
      </c>
    </row>
    <row r="38" spans="1:1">
      <c r="A38" t="s">
        <v>30</v>
      </c>
    </row>
    <row r="39" spans="1:8">
      <c r="A39" t="s">
        <v>31</v>
      </c>
      <c r="H39" t="s">
        <v>32</v>
      </c>
    </row>
    <row r="40" spans="1:1">
      <c r="A40" t="s">
        <v>33</v>
      </c>
    </row>
  </sheetData>
  <mergeCells count="20"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20:E20"/>
    <mergeCell ref="A21:E21"/>
    <mergeCell ref="A23:J23"/>
    <mergeCell ref="A26:E26"/>
    <mergeCell ref="A27:E27"/>
    <mergeCell ref="A30:E30"/>
    <mergeCell ref="A32:J32"/>
    <mergeCell ref="A34:J34"/>
    <mergeCell ref="A36:J36"/>
  </mergeCells>
  <pageMargins left="0.7" right="0.7" top="0.75" bottom="0.75" header="0.3" footer="0.3"/>
  <pageSetup paperSize="9" scale="6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2"/>
  <sheetViews>
    <sheetView topLeftCell="A49" workbookViewId="0">
      <selection activeCell="H73" sqref="H73"/>
    </sheetView>
  </sheetViews>
  <sheetFormatPr defaultColWidth="9" defaultRowHeight="15"/>
  <cols>
    <col min="1" max="1" width="7.42857142857143" customWidth="1"/>
    <col min="2" max="2" width="8.42857142857143" customWidth="1"/>
    <col min="3" max="3" width="5.42857142857143" customWidth="1"/>
    <col min="4" max="4" width="26.7142857142857" customWidth="1"/>
    <col min="5" max="5" width="21.5714285714286" customWidth="1"/>
    <col min="6" max="6" width="22.4285714285714" customWidth="1"/>
    <col min="7" max="7" width="23" customWidth="1"/>
    <col min="8" max="8" width="23.7142857142857" customWidth="1"/>
    <col min="9" max="9" width="25.2857142857143" customWidth="1"/>
  </cols>
  <sheetData>
    <row r="1" ht="42" customHeight="1" spans="1:9">
      <c r="A1" s="3" t="s">
        <v>34</v>
      </c>
      <c r="B1" s="3"/>
      <c r="C1" s="3"/>
      <c r="D1" s="3"/>
      <c r="E1" s="3"/>
      <c r="F1" s="3"/>
      <c r="G1" s="3"/>
      <c r="H1" s="3"/>
      <c r="I1" s="3"/>
    </row>
    <row r="2" ht="18" customHeight="1" spans="1:9">
      <c r="A2" s="4"/>
      <c r="B2" s="4"/>
      <c r="C2" s="4"/>
      <c r="D2" s="4"/>
      <c r="E2" s="4"/>
      <c r="F2" s="4"/>
      <c r="G2" s="4"/>
      <c r="H2" s="4"/>
      <c r="I2" s="4"/>
    </row>
    <row r="3" ht="15.75" spans="1:9">
      <c r="A3" s="3" t="s">
        <v>1</v>
      </c>
      <c r="B3" s="3"/>
      <c r="C3" s="3"/>
      <c r="D3" s="3"/>
      <c r="E3" s="3"/>
      <c r="F3" s="3"/>
      <c r="G3" s="3"/>
      <c r="H3" s="31"/>
      <c r="I3" s="31"/>
    </row>
    <row r="4" ht="18" spans="1:9">
      <c r="A4" s="4"/>
      <c r="B4" s="4"/>
      <c r="C4" s="4"/>
      <c r="D4" s="4"/>
      <c r="E4" s="4"/>
      <c r="F4" s="4"/>
      <c r="G4" s="4"/>
      <c r="H4" s="5"/>
      <c r="I4" s="5"/>
    </row>
    <row r="5" ht="18" customHeight="1" spans="1:9">
      <c r="A5" s="3" t="s">
        <v>35</v>
      </c>
      <c r="B5" s="6"/>
      <c r="C5" s="6"/>
      <c r="D5" s="6"/>
      <c r="E5" s="6"/>
      <c r="F5" s="6"/>
      <c r="G5" s="6"/>
      <c r="H5" s="6"/>
      <c r="I5" s="6"/>
    </row>
    <row r="6" ht="18" spans="1:9">
      <c r="A6" s="4"/>
      <c r="B6" s="4"/>
      <c r="C6" s="4"/>
      <c r="D6" s="4"/>
      <c r="E6" s="4"/>
      <c r="F6" s="4"/>
      <c r="G6" s="4"/>
      <c r="H6" s="5"/>
      <c r="I6" s="5"/>
    </row>
    <row r="7" ht="15.75" spans="1:9">
      <c r="A7" s="3" t="s">
        <v>10</v>
      </c>
      <c r="B7" s="41"/>
      <c r="C7" s="41"/>
      <c r="D7" s="41"/>
      <c r="E7" s="41"/>
      <c r="F7" s="41"/>
      <c r="G7" s="41"/>
      <c r="H7" s="41"/>
      <c r="I7" s="41"/>
    </row>
    <row r="8" ht="18" spans="1:9">
      <c r="A8" s="4"/>
      <c r="B8" s="4"/>
      <c r="C8" s="4"/>
      <c r="D8" s="4"/>
      <c r="E8" s="4"/>
      <c r="F8" s="4"/>
      <c r="G8" s="4"/>
      <c r="H8" s="5"/>
      <c r="I8" s="5"/>
    </row>
    <row r="9" ht="25.5" spans="1:9">
      <c r="A9" s="11" t="s">
        <v>36</v>
      </c>
      <c r="B9" s="10" t="s">
        <v>37</v>
      </c>
      <c r="C9" s="10" t="s">
        <v>38</v>
      </c>
      <c r="D9" s="10" t="s">
        <v>39</v>
      </c>
      <c r="E9" s="10" t="s">
        <v>17</v>
      </c>
      <c r="F9" s="11" t="s">
        <v>18</v>
      </c>
      <c r="G9" s="11" t="s">
        <v>6</v>
      </c>
      <c r="H9" s="11" t="s">
        <v>7</v>
      </c>
      <c r="I9" s="11" t="s">
        <v>8</v>
      </c>
    </row>
    <row r="10" ht="15.75" customHeight="1" spans="1:9">
      <c r="A10" s="32">
        <v>6</v>
      </c>
      <c r="B10" s="32"/>
      <c r="C10" s="32"/>
      <c r="D10" s="32" t="s">
        <v>40</v>
      </c>
      <c r="E10" s="19">
        <f>E11+E13+E15+E17+E19</f>
        <v>938811.67</v>
      </c>
      <c r="F10" s="26">
        <f>F11+F13+F15+F17+F19</f>
        <v>978253</v>
      </c>
      <c r="G10" s="26">
        <f>G11+G13+G15+G17+G19</f>
        <v>999602.17</v>
      </c>
      <c r="H10" s="26">
        <f t="shared" ref="H10:I10" si="0">H11+H13+H15+H17+H19</f>
        <v>939772.17</v>
      </c>
      <c r="I10" s="26">
        <f t="shared" si="0"/>
        <v>939772.17</v>
      </c>
    </row>
    <row r="11" ht="38.25" spans="1:9">
      <c r="A11" s="32"/>
      <c r="B11" s="33">
        <v>63</v>
      </c>
      <c r="C11" s="33"/>
      <c r="D11" s="33" t="s">
        <v>41</v>
      </c>
      <c r="E11" s="19">
        <f>E12</f>
        <v>777536.2</v>
      </c>
      <c r="F11" s="26">
        <f>F12</f>
        <v>828605.83</v>
      </c>
      <c r="G11" s="26">
        <f>G12</f>
        <v>846724.42</v>
      </c>
      <c r="H11" s="26">
        <f t="shared" ref="H11:I26" si="1">G11</f>
        <v>846724.42</v>
      </c>
      <c r="I11" s="26">
        <f t="shared" si="1"/>
        <v>846724.42</v>
      </c>
    </row>
    <row r="12" spans="1:9">
      <c r="A12" s="34"/>
      <c r="B12" s="34"/>
      <c r="C12" s="35">
        <v>53</v>
      </c>
      <c r="D12" s="99" t="s">
        <v>42</v>
      </c>
      <c r="E12" s="19">
        <v>777536.2</v>
      </c>
      <c r="F12" s="26">
        <v>828605.83</v>
      </c>
      <c r="G12" s="26">
        <v>846724.42</v>
      </c>
      <c r="H12" s="26">
        <f t="shared" si="1"/>
        <v>846724.42</v>
      </c>
      <c r="I12" s="26">
        <f t="shared" si="1"/>
        <v>846724.42</v>
      </c>
    </row>
    <row r="13" spans="1:9">
      <c r="A13" s="34"/>
      <c r="B13" s="34">
        <v>64</v>
      </c>
      <c r="C13" s="35"/>
      <c r="D13" s="99" t="s">
        <v>43</v>
      </c>
      <c r="E13" s="19">
        <f>E14</f>
        <v>0.02</v>
      </c>
      <c r="F13" s="26">
        <f>F14</f>
        <v>0</v>
      </c>
      <c r="G13" s="26"/>
      <c r="H13" s="26">
        <f t="shared" si="1"/>
        <v>0</v>
      </c>
      <c r="I13" s="26">
        <v>0</v>
      </c>
    </row>
    <row r="14" spans="1:9">
      <c r="A14" s="34"/>
      <c r="B14" s="34"/>
      <c r="C14" s="35">
        <v>47</v>
      </c>
      <c r="D14" s="99" t="s">
        <v>44</v>
      </c>
      <c r="E14" s="19">
        <v>0.02</v>
      </c>
      <c r="F14" s="26">
        <v>0</v>
      </c>
      <c r="G14" s="26"/>
      <c r="H14" s="26">
        <f t="shared" si="1"/>
        <v>0</v>
      </c>
      <c r="I14" s="26">
        <v>0</v>
      </c>
    </row>
    <row r="15" spans="1:9">
      <c r="A15" s="34"/>
      <c r="B15" s="34">
        <v>65</v>
      </c>
      <c r="C15" s="35"/>
      <c r="D15" s="99" t="s">
        <v>44</v>
      </c>
      <c r="E15" s="19">
        <f>E16</f>
        <v>17052.38</v>
      </c>
      <c r="F15" s="26">
        <f>F16</f>
        <v>3849</v>
      </c>
      <c r="G15" s="26">
        <f>G16</f>
        <v>3863.87</v>
      </c>
      <c r="H15" s="26">
        <f>H16</f>
        <v>3863.87</v>
      </c>
      <c r="I15" s="26">
        <f>I16</f>
        <v>3863.87</v>
      </c>
    </row>
    <row r="16" spans="1:9">
      <c r="A16" s="34"/>
      <c r="B16" s="37"/>
      <c r="C16" s="35">
        <v>47</v>
      </c>
      <c r="D16" s="99" t="s">
        <v>45</v>
      </c>
      <c r="E16" s="19">
        <v>17052.38</v>
      </c>
      <c r="F16" s="26">
        <v>3849</v>
      </c>
      <c r="G16" s="26">
        <v>3863.87</v>
      </c>
      <c r="H16" s="26">
        <v>3863.87</v>
      </c>
      <c r="I16" s="26">
        <v>3863.87</v>
      </c>
    </row>
    <row r="17" spans="1:9">
      <c r="A17" s="34"/>
      <c r="B17" s="37">
        <v>66</v>
      </c>
      <c r="C17" s="35"/>
      <c r="D17" s="99" t="s">
        <v>46</v>
      </c>
      <c r="E17" s="19">
        <f>E18</f>
        <v>1590.02</v>
      </c>
      <c r="F17" s="26">
        <f>F18</f>
        <v>3500</v>
      </c>
      <c r="G17" s="26">
        <f>G18</f>
        <v>3500</v>
      </c>
      <c r="H17" s="26">
        <f>H18</f>
        <v>5500</v>
      </c>
      <c r="I17" s="26">
        <f>I18</f>
        <v>5500</v>
      </c>
    </row>
    <row r="18" spans="1:9">
      <c r="A18" s="34"/>
      <c r="B18" s="37"/>
      <c r="C18" s="35">
        <v>32</v>
      </c>
      <c r="D18" s="99" t="s">
        <v>47</v>
      </c>
      <c r="E18" s="19">
        <v>1590.02</v>
      </c>
      <c r="F18" s="26">
        <v>3500</v>
      </c>
      <c r="G18" s="26">
        <v>3500</v>
      </c>
      <c r="H18" s="26">
        <v>5500</v>
      </c>
      <c r="I18" s="26">
        <v>5500</v>
      </c>
    </row>
    <row r="19" ht="38.25" spans="1:9">
      <c r="A19" s="34"/>
      <c r="B19" s="34">
        <v>67</v>
      </c>
      <c r="C19" s="35"/>
      <c r="D19" s="33" t="s">
        <v>48</v>
      </c>
      <c r="E19" s="19">
        <f>E20+E21+E22</f>
        <v>142633.05</v>
      </c>
      <c r="F19" s="26">
        <f>F20+F21+F22</f>
        <v>142298.17</v>
      </c>
      <c r="G19" s="26">
        <f>G20+G21+G22</f>
        <v>145513.88</v>
      </c>
      <c r="H19" s="26">
        <f t="shared" ref="H19:I19" si="2">H20+H21+H22</f>
        <v>83683.88</v>
      </c>
      <c r="I19" s="26">
        <f t="shared" si="2"/>
        <v>83683.88</v>
      </c>
    </row>
    <row r="20" spans="1:9">
      <c r="A20" s="34"/>
      <c r="B20" s="34"/>
      <c r="C20" s="35">
        <v>48</v>
      </c>
      <c r="D20" s="100" t="s">
        <v>49</v>
      </c>
      <c r="E20" s="19">
        <v>142633.05</v>
      </c>
      <c r="F20" s="26">
        <v>74292.78</v>
      </c>
      <c r="G20" s="26">
        <v>69879.72</v>
      </c>
      <c r="H20" s="26">
        <v>69879.72</v>
      </c>
      <c r="I20" s="26">
        <v>69879.72</v>
      </c>
    </row>
    <row r="21" spans="1:9">
      <c r="A21" s="34"/>
      <c r="B21" s="34"/>
      <c r="C21" s="35">
        <v>51</v>
      </c>
      <c r="D21" s="100" t="s">
        <v>50</v>
      </c>
      <c r="E21" s="19"/>
      <c r="F21" s="26">
        <v>34233.01</v>
      </c>
      <c r="G21" s="26">
        <v>32277</v>
      </c>
      <c r="H21" s="26">
        <v>0</v>
      </c>
      <c r="I21" s="26">
        <v>0</v>
      </c>
    </row>
    <row r="22" spans="1:9">
      <c r="A22" s="34"/>
      <c r="B22" s="34"/>
      <c r="C22" s="35">
        <v>11</v>
      </c>
      <c r="D22" s="100" t="s">
        <v>51</v>
      </c>
      <c r="E22" s="19"/>
      <c r="F22" s="26">
        <v>33772.38</v>
      </c>
      <c r="G22" s="26">
        <v>43357.16</v>
      </c>
      <c r="H22" s="26">
        <v>13804.16</v>
      </c>
      <c r="I22" s="26">
        <v>13804.16</v>
      </c>
    </row>
    <row r="23" ht="25.5" spans="1:9">
      <c r="A23" s="37">
        <v>7</v>
      </c>
      <c r="B23" s="38"/>
      <c r="C23" s="38"/>
      <c r="D23" s="39" t="s">
        <v>52</v>
      </c>
      <c r="E23" s="19">
        <f>E24</f>
        <v>0</v>
      </c>
      <c r="F23" s="26">
        <v>0</v>
      </c>
      <c r="G23" s="26"/>
      <c r="H23" s="26">
        <f t="shared" si="1"/>
        <v>0</v>
      </c>
      <c r="I23" s="26"/>
    </row>
    <row r="24" ht="25.5" spans="1:9">
      <c r="A24" s="33"/>
      <c r="B24" s="33">
        <v>72</v>
      </c>
      <c r="C24" s="33"/>
      <c r="D24" s="40" t="s">
        <v>53</v>
      </c>
      <c r="E24" s="19">
        <v>0</v>
      </c>
      <c r="F24" s="26">
        <v>0</v>
      </c>
      <c r="G24" s="26"/>
      <c r="H24" s="26">
        <f t="shared" si="1"/>
        <v>0</v>
      </c>
      <c r="I24" s="29"/>
    </row>
    <row r="25" spans="1:9">
      <c r="A25" s="33"/>
      <c r="B25" s="33"/>
      <c r="C25" s="33">
        <v>11</v>
      </c>
      <c r="D25" s="40" t="s">
        <v>54</v>
      </c>
      <c r="E25" s="19"/>
      <c r="F25" s="26"/>
      <c r="G25" s="26"/>
      <c r="H25" s="26">
        <f t="shared" si="1"/>
        <v>0</v>
      </c>
      <c r="I25" s="29"/>
    </row>
    <row r="26" spans="1:9">
      <c r="A26" s="33">
        <v>9</v>
      </c>
      <c r="B26" s="33"/>
      <c r="C26" s="33"/>
      <c r="D26" s="40" t="s">
        <v>55</v>
      </c>
      <c r="E26" s="19"/>
      <c r="F26" s="26"/>
      <c r="G26" s="26"/>
      <c r="H26" s="26">
        <f t="shared" si="1"/>
        <v>0</v>
      </c>
      <c r="I26" s="29"/>
    </row>
    <row r="27" spans="1:9">
      <c r="A27" s="33"/>
      <c r="B27" s="33">
        <v>92</v>
      </c>
      <c r="C27" s="33"/>
      <c r="D27" s="40" t="s">
        <v>56</v>
      </c>
      <c r="E27" s="19">
        <v>6051.57</v>
      </c>
      <c r="F27" s="26">
        <f>F28+F29</f>
        <v>6840.65</v>
      </c>
      <c r="G27" s="26">
        <f>G28+G29</f>
        <v>5000</v>
      </c>
      <c r="H27" s="26">
        <f t="shared" ref="H27:I27" si="3">H28+H29</f>
        <v>0</v>
      </c>
      <c r="I27" s="26">
        <f t="shared" si="3"/>
        <v>0</v>
      </c>
    </row>
    <row r="28" spans="1:9">
      <c r="A28" s="33"/>
      <c r="B28" s="33"/>
      <c r="C28" s="33">
        <v>32</v>
      </c>
      <c r="D28" s="40" t="s">
        <v>47</v>
      </c>
      <c r="E28" s="19">
        <v>3752.75</v>
      </c>
      <c r="F28" s="26">
        <v>2164</v>
      </c>
      <c r="G28" s="26">
        <v>2000</v>
      </c>
      <c r="H28" s="26">
        <v>0</v>
      </c>
      <c r="I28" s="29">
        <v>0</v>
      </c>
    </row>
    <row r="29" spans="1:9">
      <c r="A29" s="33"/>
      <c r="B29" s="33"/>
      <c r="C29" s="35">
        <v>47</v>
      </c>
      <c r="D29" s="99" t="s">
        <v>44</v>
      </c>
      <c r="E29" s="19">
        <v>2298.82</v>
      </c>
      <c r="F29" s="26">
        <v>4676.65</v>
      </c>
      <c r="G29" s="26">
        <v>3000</v>
      </c>
      <c r="H29" s="26">
        <v>0</v>
      </c>
      <c r="I29" s="29">
        <v>0</v>
      </c>
    </row>
    <row r="30" spans="1:9">
      <c r="A30" s="45"/>
      <c r="B30" s="45"/>
      <c r="C30" s="46"/>
      <c r="D30" s="46"/>
      <c r="E30" s="47"/>
      <c r="F30" s="47"/>
      <c r="G30" s="47"/>
      <c r="H30" s="47"/>
      <c r="I30" s="48"/>
    </row>
    <row r="31" spans="1:9">
      <c r="A31" s="45"/>
      <c r="B31" s="45"/>
      <c r="C31" s="46"/>
      <c r="D31" s="46"/>
      <c r="E31" s="47"/>
      <c r="F31" s="47"/>
      <c r="G31" s="47"/>
      <c r="H31" s="47"/>
      <c r="I31" s="48"/>
    </row>
    <row r="32" spans="1:9">
      <c r="A32" s="45"/>
      <c r="B32" s="45"/>
      <c r="C32" s="46"/>
      <c r="D32" s="46"/>
      <c r="E32" s="47"/>
      <c r="F32" s="47"/>
      <c r="G32" s="47"/>
      <c r="H32" s="47"/>
      <c r="I32" s="48"/>
    </row>
    <row r="33" spans="1:9">
      <c r="A33" s="45"/>
      <c r="B33" s="45"/>
      <c r="C33" s="46"/>
      <c r="D33" s="46"/>
      <c r="E33" s="47"/>
      <c r="F33" s="47"/>
      <c r="G33" s="47"/>
      <c r="H33" s="47"/>
      <c r="I33" s="48"/>
    </row>
    <row r="35" ht="15.75" spans="1:9">
      <c r="A35" s="3" t="s">
        <v>57</v>
      </c>
      <c r="B35" s="41"/>
      <c r="C35" s="41"/>
      <c r="D35" s="41"/>
      <c r="E35" s="41"/>
      <c r="F35" s="41"/>
      <c r="G35" s="41"/>
      <c r="H35" s="41"/>
      <c r="I35" s="41"/>
    </row>
    <row r="36" ht="30.75" customHeight="1" spans="1:9">
      <c r="A36" s="11" t="s">
        <v>36</v>
      </c>
      <c r="B36" s="10" t="s">
        <v>37</v>
      </c>
      <c r="C36" s="10" t="s">
        <v>38</v>
      </c>
      <c r="D36" s="10" t="s">
        <v>58</v>
      </c>
      <c r="E36" s="10" t="str">
        <f>E9</f>
        <v>Izvršenje 2022.</v>
      </c>
      <c r="F36" s="10" t="str">
        <f>F9</f>
        <v>Plan 2023.</v>
      </c>
      <c r="G36" s="10" t="str">
        <f>G9</f>
        <v>Plan za 2024.</v>
      </c>
      <c r="H36" s="10" t="str">
        <f>H9</f>
        <v>Projekcija 
za 2025.</v>
      </c>
      <c r="I36" s="10" t="str">
        <f>I9</f>
        <v>Projekcija 
za 2026.</v>
      </c>
    </row>
    <row r="37" ht="15.75" customHeight="1" spans="1:9">
      <c r="A37" s="32">
        <v>3</v>
      </c>
      <c r="B37" s="32"/>
      <c r="C37" s="32"/>
      <c r="D37" s="32" t="s">
        <v>59</v>
      </c>
      <c r="E37" s="19">
        <f>E38+E43+E51</f>
        <v>934494.7</v>
      </c>
      <c r="F37" s="19">
        <f>F38+F43+F51+F58</f>
        <v>981909.14</v>
      </c>
      <c r="G37" s="19">
        <f>G38+G43+G51+G58</f>
        <v>1001579.44</v>
      </c>
      <c r="H37" s="19">
        <f t="shared" ref="H37:I37" si="4">H38+H43+H51+H58</f>
        <v>938412.17</v>
      </c>
      <c r="I37" s="19">
        <f t="shared" si="4"/>
        <v>938412.17</v>
      </c>
    </row>
    <row r="38" ht="15.75" customHeight="1" spans="1:9">
      <c r="A38" s="32"/>
      <c r="B38" s="33">
        <v>31</v>
      </c>
      <c r="C38" s="33"/>
      <c r="D38" s="33" t="s">
        <v>60</v>
      </c>
      <c r="E38" s="19">
        <f>E39+E40+E41</f>
        <v>813323.75</v>
      </c>
      <c r="F38" s="19">
        <f t="shared" ref="F38:I38" si="5">F39+F40+F41</f>
        <v>875605.33</v>
      </c>
      <c r="G38" s="19">
        <f t="shared" si="5"/>
        <v>898960</v>
      </c>
      <c r="H38" s="19">
        <f t="shared" si="5"/>
        <v>841000</v>
      </c>
      <c r="I38" s="19">
        <f t="shared" si="5"/>
        <v>841000</v>
      </c>
    </row>
    <row r="39" spans="1:9">
      <c r="A39" s="34"/>
      <c r="B39" s="34"/>
      <c r="C39" s="35">
        <v>11</v>
      </c>
      <c r="D39" s="99" t="s">
        <v>54</v>
      </c>
      <c r="E39" s="19">
        <f>'POSEBNI DIO'!E101</f>
        <v>12910.3</v>
      </c>
      <c r="F39" s="26">
        <f>'POSEBNI DIO'!F101</f>
        <v>19488.99</v>
      </c>
      <c r="G39" s="26">
        <f>'POSEBNI DIO'!G111</f>
        <v>27623</v>
      </c>
      <c r="H39" s="26">
        <f>'POSEBNI DIO'!H101</f>
        <v>0</v>
      </c>
      <c r="I39" s="26">
        <f>'POSEBNI DIO'!I101</f>
        <v>0</v>
      </c>
    </row>
    <row r="40" spans="1:9">
      <c r="A40" s="34"/>
      <c r="B40" s="34"/>
      <c r="C40" s="35">
        <v>51</v>
      </c>
      <c r="D40" s="99" t="s">
        <v>61</v>
      </c>
      <c r="E40" s="19">
        <f>'POSEBNI DIO'!E95+'POSEBNI DIO'!E105</f>
        <v>34073.56</v>
      </c>
      <c r="F40" s="26">
        <f>'POSEBNI DIO'!F105</f>
        <v>33234.93</v>
      </c>
      <c r="G40" s="26">
        <f>'POSEBNI DIO'!G115</f>
        <v>30337</v>
      </c>
      <c r="H40" s="26">
        <f>'POSEBNI DIO'!H105</f>
        <v>0</v>
      </c>
      <c r="I40" s="26">
        <f>'POSEBNI DIO'!I105</f>
        <v>0</v>
      </c>
    </row>
    <row r="41" spans="1:9">
      <c r="A41" s="34"/>
      <c r="B41" s="34"/>
      <c r="C41" s="35">
        <v>53</v>
      </c>
      <c r="D41" s="99" t="s">
        <v>62</v>
      </c>
      <c r="E41" s="19">
        <v>766339.89</v>
      </c>
      <c r="F41" s="26">
        <f>'POSEBNI DIO'!F30</f>
        <v>822881.41</v>
      </c>
      <c r="G41" s="26">
        <f>'POSEBNI DIO'!G30</f>
        <v>841000</v>
      </c>
      <c r="H41" s="26">
        <f>'POSEBNI DIO'!H30</f>
        <v>841000</v>
      </c>
      <c r="I41" s="26">
        <f>'POSEBNI DIO'!I30</f>
        <v>841000</v>
      </c>
    </row>
    <row r="42" spans="1:9">
      <c r="A42" s="34"/>
      <c r="B42" s="34"/>
      <c r="C42" s="35"/>
      <c r="D42" s="35"/>
      <c r="E42" s="19"/>
      <c r="F42" s="26"/>
      <c r="G42" s="43"/>
      <c r="H42" s="43"/>
      <c r="I42" s="43"/>
    </row>
    <row r="43" spans="1:9">
      <c r="A43" s="34"/>
      <c r="B43" s="34">
        <v>32</v>
      </c>
      <c r="C43" s="35"/>
      <c r="D43" s="101" t="s">
        <v>63</v>
      </c>
      <c r="E43" s="19">
        <f>E44+E45+E46+E47+E48+E49</f>
        <v>118475.81</v>
      </c>
      <c r="F43" s="19">
        <f>F44+F45+F46+F47+F48+F49</f>
        <v>104663.45</v>
      </c>
      <c r="G43" s="19">
        <f>G44+G45+G46+G47+G48+G49</f>
        <v>100979.08</v>
      </c>
      <c r="H43" s="19">
        <f>H44+H45+H46+H47+H48+H49</f>
        <v>95771.81</v>
      </c>
      <c r="I43" s="19">
        <f>I44+I45+I46+I47+I48+I49</f>
        <v>95771.81</v>
      </c>
    </row>
    <row r="44" spans="1:9">
      <c r="A44" s="34"/>
      <c r="B44" s="34"/>
      <c r="C44" s="35">
        <v>11</v>
      </c>
      <c r="D44" s="99" t="s">
        <v>54</v>
      </c>
      <c r="E44" s="19">
        <f>'POSEBNI DIO'!E37+'POSEBNI DIO'!E41+'POSEBNI DIO'!E61+'POSEBNI DIO'!E76+'POSEBNI DIO'!E81+'POSEBNI DIO'!E102+'POSEBNI DIO'!E112+2431.29</f>
        <v>30121.94</v>
      </c>
      <c r="F44" s="26">
        <f>'POSEBNI DIO'!F37+'POSEBNI DIO'!F61+'POSEBNI DIO'!F102+'POSEBNI DIO'!F81</f>
        <v>18366.45</v>
      </c>
      <c r="G44" s="26">
        <f>'POSEBNI DIO'!G37+'POSEBNI DIO'!G61+'POSEBNI DIO'!G102+'POSEBNI DIO'!G112+'POSEBNI DIO'!G76</f>
        <v>15204.16</v>
      </c>
      <c r="H44" s="26">
        <f>'POSEBNI DIO'!H37+'POSEBNI DIO'!H61+'POSEBNI DIO'!H102</f>
        <v>13604.16</v>
      </c>
      <c r="I44" s="26">
        <f>'POSEBNI DIO'!I37+'POSEBNI DIO'!I61+'POSEBNI DIO'!I102</f>
        <v>13604.16</v>
      </c>
    </row>
    <row r="45" spans="1:9">
      <c r="A45" s="34"/>
      <c r="B45" s="34"/>
      <c r="C45" s="35">
        <v>32</v>
      </c>
      <c r="D45" s="99" t="s">
        <v>64</v>
      </c>
      <c r="E45" s="19">
        <f>'POSEBNI DIO'!E19+'POSEBNI DIO'!E53</f>
        <v>13771.41</v>
      </c>
      <c r="F45" s="26">
        <f>'POSEBNI DIO'!F53+'POSEBNI DIO'!F19</f>
        <v>5334</v>
      </c>
      <c r="G45" s="26">
        <f>'POSEBNI DIO'!G19+'POSEBNI DIO'!G53</f>
        <v>5170</v>
      </c>
      <c r="H45" s="26">
        <f>'POSEBNI DIO'!H53+'POSEBNI DIO'!H19</f>
        <v>5170</v>
      </c>
      <c r="I45" s="26">
        <f>'POSEBNI DIO'!I53+'POSEBNI DIO'!I19</f>
        <v>5170</v>
      </c>
    </row>
    <row r="46" spans="1:9">
      <c r="A46" s="34"/>
      <c r="B46" s="34"/>
      <c r="C46" s="35">
        <v>47</v>
      </c>
      <c r="D46" s="99" t="s">
        <v>65</v>
      </c>
      <c r="E46" s="19">
        <f>'POSEBNI DIO'!E24</f>
        <v>698.34</v>
      </c>
      <c r="F46" s="26">
        <f>'POSEBNI DIO'!F24</f>
        <v>6001.14</v>
      </c>
      <c r="G46" s="26">
        <f>'POSEBNI DIO'!G24</f>
        <v>4701.14</v>
      </c>
      <c r="H46" s="26">
        <f>'POSEBNI DIO'!H24</f>
        <v>3033.87</v>
      </c>
      <c r="I46" s="26">
        <f>'POSEBNI DIO'!I24</f>
        <v>3033.87</v>
      </c>
    </row>
    <row r="47" spans="1:9">
      <c r="A47" s="34"/>
      <c r="B47" s="34"/>
      <c r="C47" s="35">
        <v>48</v>
      </c>
      <c r="D47" s="99" t="s">
        <v>66</v>
      </c>
      <c r="E47" s="19">
        <f>'POSEBNI DIO'!E10+'POSEBNI DIO'!E15</f>
        <v>66918.78</v>
      </c>
      <c r="F47" s="26">
        <f>'POSEBNI DIO'!F10+'POSEBNI DIO'!F15</f>
        <v>68979.72</v>
      </c>
      <c r="G47" s="26">
        <f>'POSEBNI DIO'!G10+'POSEBNI DIO'!G15</f>
        <v>68979.72</v>
      </c>
      <c r="H47" s="26">
        <f>'POSEBNI DIO'!H10+'POSEBNI DIO'!H15</f>
        <v>68979.72</v>
      </c>
      <c r="I47" s="26">
        <f>'POSEBNI DIO'!I10+'POSEBNI DIO'!I15</f>
        <v>68979.72</v>
      </c>
    </row>
    <row r="48" spans="1:9">
      <c r="A48" s="34"/>
      <c r="B48" s="34"/>
      <c r="C48" s="35">
        <v>51</v>
      </c>
      <c r="D48" s="99" t="s">
        <v>61</v>
      </c>
      <c r="E48" s="19">
        <f>'POSEBNI DIO'!E96+'POSEBNI DIO'!E106</f>
        <v>896.83</v>
      </c>
      <c r="F48" s="26">
        <f>'POSEBNI DIO'!F106</f>
        <v>998.08</v>
      </c>
      <c r="G48" s="26">
        <f>'POSEBNI DIO'!G116</f>
        <v>1940</v>
      </c>
      <c r="H48" s="26">
        <f>'POSEBNI DIO'!H106</f>
        <v>0</v>
      </c>
      <c r="I48" s="26">
        <f>'POSEBNI DIO'!I106</f>
        <v>0</v>
      </c>
    </row>
    <row r="49" spans="1:9">
      <c r="A49" s="34"/>
      <c r="B49" s="34"/>
      <c r="C49" s="35">
        <v>53</v>
      </c>
      <c r="D49" s="99" t="s">
        <v>62</v>
      </c>
      <c r="E49" s="19">
        <f>'POSEBNI DIO'!E31+'POSEBNI DIO'!E49+'POSEBNI DIO'!E67</f>
        <v>6068.51</v>
      </c>
      <c r="F49" s="26">
        <f>'POSEBNI DIO'!F31+'POSEBNI DIO'!F45+'POSEBNI DIO'!F49+'POSEBNI DIO'!F67</f>
        <v>4984.06</v>
      </c>
      <c r="G49" s="26">
        <f>'POSEBNI DIO'!G31+'POSEBNI DIO'!G45+'POSEBNI DIO'!G49+'POSEBNI DIO'!G67</f>
        <v>4984.06</v>
      </c>
      <c r="H49" s="26">
        <f>'POSEBNI DIO'!H31+'POSEBNI DIO'!H45+'POSEBNI DIO'!H49+'POSEBNI DIO'!H67</f>
        <v>4984.06</v>
      </c>
      <c r="I49" s="26">
        <f>'POSEBNI DIO'!I31+'POSEBNI DIO'!I45+'POSEBNI DIO'!I49+'POSEBNI DIO'!I67</f>
        <v>4984.06</v>
      </c>
    </row>
    <row r="50" spans="1:9">
      <c r="A50" s="34"/>
      <c r="B50" s="34"/>
      <c r="C50" s="35"/>
      <c r="D50" s="35"/>
      <c r="E50" s="19"/>
      <c r="F50" s="19"/>
      <c r="G50" s="19"/>
      <c r="H50" s="19"/>
      <c r="I50" s="19"/>
    </row>
    <row r="51" spans="1:9">
      <c r="A51" s="34"/>
      <c r="B51" s="34">
        <v>34</v>
      </c>
      <c r="C51" s="35"/>
      <c r="D51" s="99" t="s">
        <v>67</v>
      </c>
      <c r="E51" s="19">
        <f>E55+E57</f>
        <v>2695.14</v>
      </c>
      <c r="F51" s="19">
        <f t="shared" ref="F51:I51" si="6">F55+F57</f>
        <v>900</v>
      </c>
      <c r="G51" s="19">
        <f t="shared" si="6"/>
        <v>900</v>
      </c>
      <c r="H51" s="19">
        <f t="shared" si="6"/>
        <v>900</v>
      </c>
      <c r="I51" s="19">
        <f t="shared" si="6"/>
        <v>900</v>
      </c>
    </row>
    <row r="52" spans="1:9">
      <c r="A52" s="34"/>
      <c r="B52" s="34"/>
      <c r="C52" s="35">
        <v>11</v>
      </c>
      <c r="D52" s="99" t="s">
        <v>54</v>
      </c>
      <c r="E52" s="19">
        <v>0</v>
      </c>
      <c r="F52" s="26">
        <v>0</v>
      </c>
      <c r="G52" s="26">
        <v>0</v>
      </c>
      <c r="H52" s="26">
        <v>0</v>
      </c>
      <c r="I52" s="26">
        <v>0</v>
      </c>
    </row>
    <row r="53" spans="1:9">
      <c r="A53" s="34"/>
      <c r="B53" s="34"/>
      <c r="C53" s="35">
        <v>32</v>
      </c>
      <c r="D53" s="99" t="s">
        <v>64</v>
      </c>
      <c r="E53" s="19">
        <v>0</v>
      </c>
      <c r="F53" s="26">
        <v>0</v>
      </c>
      <c r="G53" s="26">
        <v>0</v>
      </c>
      <c r="H53" s="26">
        <v>0</v>
      </c>
      <c r="I53" s="26">
        <v>0</v>
      </c>
    </row>
    <row r="54" spans="1:9">
      <c r="A54" s="34"/>
      <c r="B54" s="34"/>
      <c r="C54" s="35">
        <v>47</v>
      </c>
      <c r="D54" s="99" t="s">
        <v>68</v>
      </c>
      <c r="E54" s="19">
        <v>0</v>
      </c>
      <c r="F54" s="26">
        <v>0</v>
      </c>
      <c r="G54" s="26">
        <v>0</v>
      </c>
      <c r="H54" s="26">
        <v>0</v>
      </c>
      <c r="I54" s="26">
        <v>0</v>
      </c>
    </row>
    <row r="55" spans="1:9">
      <c r="A55" s="34"/>
      <c r="B55" s="34"/>
      <c r="C55" s="35">
        <v>48</v>
      </c>
      <c r="D55" s="99" t="s">
        <v>66</v>
      </c>
      <c r="E55" s="19">
        <f>'POSEBNI DIO'!E11</f>
        <v>1026.44</v>
      </c>
      <c r="F55" s="26">
        <f>'POSEBNI DIO'!F11</f>
        <v>900</v>
      </c>
      <c r="G55" s="26">
        <f>'POSEBNI DIO'!G11</f>
        <v>900</v>
      </c>
      <c r="H55" s="26">
        <f>'POSEBNI DIO'!H11</f>
        <v>900</v>
      </c>
      <c r="I55" s="26">
        <f>'POSEBNI DIO'!I11</f>
        <v>900</v>
      </c>
    </row>
    <row r="56" spans="1:9">
      <c r="A56" s="34"/>
      <c r="B56" s="34"/>
      <c r="C56" s="35">
        <v>51</v>
      </c>
      <c r="D56" s="99" t="s">
        <v>61</v>
      </c>
      <c r="E56" s="19">
        <v>0</v>
      </c>
      <c r="F56" s="26">
        <v>0</v>
      </c>
      <c r="G56" s="26">
        <v>0</v>
      </c>
      <c r="H56" s="26">
        <v>0</v>
      </c>
      <c r="I56" s="26">
        <v>0</v>
      </c>
    </row>
    <row r="57" spans="1:9">
      <c r="A57" s="34"/>
      <c r="B57" s="34"/>
      <c r="C57" s="35">
        <v>53</v>
      </c>
      <c r="D57" s="99" t="s">
        <v>62</v>
      </c>
      <c r="E57" s="19">
        <f>'POSEBNI DIO'!E32</f>
        <v>1668.7</v>
      </c>
      <c r="F57" s="26">
        <f>'POSEBNI DIO'!F32</f>
        <v>0</v>
      </c>
      <c r="G57" s="26">
        <f>'POSEBNI DIO'!G32</f>
        <v>0</v>
      </c>
      <c r="H57" s="26">
        <f>'POSEBNI DIO'!H32</f>
        <v>0</v>
      </c>
      <c r="I57" s="26">
        <f>'POSEBNI DIO'!I32</f>
        <v>0</v>
      </c>
    </row>
    <row r="58" spans="1:9">
      <c r="A58" s="34"/>
      <c r="B58" s="37">
        <v>38</v>
      </c>
      <c r="C58" s="35"/>
      <c r="D58" s="99" t="s">
        <v>69</v>
      </c>
      <c r="E58" s="19">
        <f>E59</f>
        <v>0</v>
      </c>
      <c r="F58" s="26">
        <f>F59</f>
        <v>740.36</v>
      </c>
      <c r="G58" s="26">
        <f t="shared" ref="G58:I58" si="7">G59</f>
        <v>740.36</v>
      </c>
      <c r="H58" s="26">
        <f t="shared" si="7"/>
        <v>740.36</v>
      </c>
      <c r="I58" s="26">
        <f t="shared" si="7"/>
        <v>740.36</v>
      </c>
    </row>
    <row r="59" spans="1:9">
      <c r="A59" s="34"/>
      <c r="B59" s="37"/>
      <c r="C59" s="35">
        <v>53</v>
      </c>
      <c r="D59" s="99" t="s">
        <v>70</v>
      </c>
      <c r="E59" s="19">
        <v>0</v>
      </c>
      <c r="F59" s="19">
        <f>'POSEBNI DIO'!F72</f>
        <v>740.36</v>
      </c>
      <c r="G59" s="19">
        <f>'POSEBNI DIO'!G72</f>
        <v>740.36</v>
      </c>
      <c r="H59" s="19">
        <f>'POSEBNI DIO'!H72</f>
        <v>740.36</v>
      </c>
      <c r="I59" s="19">
        <f>'POSEBNI DIO'!I72</f>
        <v>740.36</v>
      </c>
    </row>
    <row r="60" ht="25.5" spans="1:9">
      <c r="A60" s="37">
        <v>4</v>
      </c>
      <c r="B60" s="38"/>
      <c r="C60" s="38"/>
      <c r="D60" s="39" t="s">
        <v>71</v>
      </c>
      <c r="E60" s="19">
        <f>E61</f>
        <v>3527.89</v>
      </c>
      <c r="F60" s="19">
        <f>F61</f>
        <v>3184.51</v>
      </c>
      <c r="G60" s="19">
        <f t="shared" ref="G60:I60" si="8">G61</f>
        <v>3022.73</v>
      </c>
      <c r="H60" s="19">
        <f t="shared" si="8"/>
        <v>1360</v>
      </c>
      <c r="I60" s="19">
        <f t="shared" si="8"/>
        <v>1360</v>
      </c>
    </row>
    <row r="61" ht="25.5" spans="1:9">
      <c r="A61" s="33"/>
      <c r="B61" s="33">
        <v>42</v>
      </c>
      <c r="C61" s="33"/>
      <c r="D61" s="40" t="s">
        <v>72</v>
      </c>
      <c r="E61" s="19">
        <f>E62+E63+E64+E65</f>
        <v>3527.89</v>
      </c>
      <c r="F61" s="19">
        <f>F62+F63+F64+F65</f>
        <v>3184.51</v>
      </c>
      <c r="G61" s="19">
        <f t="shared" ref="G61:I61" si="9">G62+G63+G64+G65</f>
        <v>3022.73</v>
      </c>
      <c r="H61" s="19">
        <f t="shared" si="9"/>
        <v>1360</v>
      </c>
      <c r="I61" s="19">
        <f t="shared" si="9"/>
        <v>1360</v>
      </c>
    </row>
    <row r="62" spans="1:9">
      <c r="A62" s="33"/>
      <c r="B62" s="33"/>
      <c r="C62" s="33">
        <v>11</v>
      </c>
      <c r="D62" s="40" t="s">
        <v>54</v>
      </c>
      <c r="E62" s="19">
        <f>'POSEBNI DIO'!E63+'POSEBNI DIO'!E90</f>
        <v>530.89</v>
      </c>
      <c r="F62" s="26">
        <v>330</v>
      </c>
      <c r="G62" s="26">
        <f>'POSEBNI DIO'!G63+'POSEBNI DIO'!G90</f>
        <v>530</v>
      </c>
      <c r="H62" s="26">
        <f>'POSEBNI DIO'!H63</f>
        <v>200</v>
      </c>
      <c r="I62" s="26">
        <f>'POSEBNI DIO'!I63</f>
        <v>200</v>
      </c>
    </row>
    <row r="63" spans="1:9">
      <c r="A63" s="33"/>
      <c r="B63" s="33"/>
      <c r="C63" s="33">
        <v>32</v>
      </c>
      <c r="D63" s="40" t="s">
        <v>64</v>
      </c>
      <c r="E63" s="19">
        <v>1644.34</v>
      </c>
      <c r="F63" s="26">
        <f>'POSEBNI DIO'!F21</f>
        <v>330</v>
      </c>
      <c r="G63" s="26">
        <f>'POSEBNI DIO'!G21</f>
        <v>330</v>
      </c>
      <c r="H63" s="26">
        <f>'POSEBNI DIO'!H21</f>
        <v>330</v>
      </c>
      <c r="I63" s="26">
        <f>'POSEBNI DIO'!I21</f>
        <v>330</v>
      </c>
    </row>
    <row r="64" spans="1:9">
      <c r="A64" s="33"/>
      <c r="B64" s="33"/>
      <c r="C64" s="33">
        <v>47</v>
      </c>
      <c r="D64" s="40" t="s">
        <v>68</v>
      </c>
      <c r="E64" s="19">
        <f>'POSEBNI DIO'!E26</f>
        <v>628.39</v>
      </c>
      <c r="F64" s="26">
        <f>'POSEBNI DIO'!F26</f>
        <v>2524.51</v>
      </c>
      <c r="G64" s="26">
        <f>'POSEBNI DIO'!G26</f>
        <v>2162.73</v>
      </c>
      <c r="H64" s="26">
        <f>'POSEBNI DIO'!H26</f>
        <v>830</v>
      </c>
      <c r="I64" s="26">
        <f>'POSEBNI DIO'!I26</f>
        <v>830</v>
      </c>
    </row>
    <row r="65" spans="1:9">
      <c r="A65" s="33"/>
      <c r="B65" s="33"/>
      <c r="C65" s="33">
        <v>53</v>
      </c>
      <c r="D65" s="40" t="s">
        <v>62</v>
      </c>
      <c r="E65" s="19">
        <f>'POSEBNI DIO'!E86</f>
        <v>724.27</v>
      </c>
      <c r="F65" s="26">
        <v>0</v>
      </c>
      <c r="G65" s="26">
        <v>0</v>
      </c>
      <c r="H65" s="26">
        <v>0</v>
      </c>
      <c r="I65" s="26">
        <v>0</v>
      </c>
    </row>
    <row r="66" s="1" customFormat="1" spans="1:9">
      <c r="A66" s="32">
        <v>9</v>
      </c>
      <c r="B66" s="32"/>
      <c r="C66" s="32"/>
      <c r="D66" s="39" t="s">
        <v>55</v>
      </c>
      <c r="E66" s="15">
        <f>E67</f>
        <v>6051.57</v>
      </c>
      <c r="F66" s="15">
        <f t="shared" ref="F66:I66" si="10">F67</f>
        <v>6840.65</v>
      </c>
      <c r="G66" s="15">
        <f t="shared" si="10"/>
        <v>0</v>
      </c>
      <c r="H66" s="15">
        <f t="shared" si="10"/>
        <v>0</v>
      </c>
      <c r="I66" s="15">
        <f t="shared" si="10"/>
        <v>0</v>
      </c>
    </row>
    <row r="67" spans="1:9">
      <c r="A67" s="33"/>
      <c r="B67" s="33">
        <v>92</v>
      </c>
      <c r="C67" s="33"/>
      <c r="D67" s="40" t="s">
        <v>56</v>
      </c>
      <c r="E67" s="19">
        <f>E68+E69</f>
        <v>6051.57</v>
      </c>
      <c r="F67" s="26">
        <f>F68+F69</f>
        <v>6840.65</v>
      </c>
      <c r="G67" s="43"/>
      <c r="H67" s="43"/>
      <c r="I67" s="49"/>
    </row>
    <row r="68" spans="1:9">
      <c r="A68" s="33"/>
      <c r="B68" s="33"/>
      <c r="C68" s="33">
        <v>32</v>
      </c>
      <c r="D68" s="40" t="s">
        <v>55</v>
      </c>
      <c r="E68" s="19">
        <v>3752.75</v>
      </c>
      <c r="F68" s="26">
        <v>2178.86</v>
      </c>
      <c r="G68" s="43"/>
      <c r="H68" s="43"/>
      <c r="I68" s="49"/>
    </row>
    <row r="69" spans="1:9">
      <c r="A69" s="33"/>
      <c r="B69" s="33"/>
      <c r="C69" s="33">
        <v>47</v>
      </c>
      <c r="D69" s="40" t="s">
        <v>68</v>
      </c>
      <c r="E69" s="19">
        <v>2298.82</v>
      </c>
      <c r="F69" s="26">
        <v>4661.79</v>
      </c>
      <c r="G69" s="43"/>
      <c r="H69" s="43"/>
      <c r="I69" s="49"/>
    </row>
    <row r="70" spans="1:8">
      <c r="A70" t="s">
        <v>30</v>
      </c>
      <c r="E70" s="28"/>
      <c r="H70" t="str">
        <f>SAŽETAK!H37</f>
        <v>Predsjednica ŠO:</v>
      </c>
    </row>
    <row r="71" spans="1:1">
      <c r="A71" t="s">
        <v>31</v>
      </c>
    </row>
    <row r="72" spans="1:8">
      <c r="A72" t="s">
        <v>33</v>
      </c>
      <c r="H72" t="str">
        <f>SAŽETAK!H39</f>
        <v>Veronika Furčić, prof.</v>
      </c>
    </row>
  </sheetData>
  <mergeCells count="5">
    <mergeCell ref="A1:I1"/>
    <mergeCell ref="A3:I3"/>
    <mergeCell ref="A5:I5"/>
    <mergeCell ref="A7:I7"/>
    <mergeCell ref="A35:I35"/>
  </mergeCells>
  <pageMargins left="0.708661417322835" right="0.708661417322835" top="0.748031496062992" bottom="0.748031496062992" header="0.31496062992126" footer="0.31496062992126"/>
  <pageSetup paperSize="9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E17" sqref="E17"/>
    </sheetView>
  </sheetViews>
  <sheetFormatPr defaultColWidth="9" defaultRowHeight="15" outlineLevelCol="5"/>
  <cols>
    <col min="1" max="1" width="37.7142857142857" customWidth="1"/>
    <col min="2" max="6" width="25.2857142857143" customWidth="1"/>
  </cols>
  <sheetData>
    <row r="1" ht="42" customHeight="1" spans="1:6">
      <c r="A1" s="3" t="s">
        <v>34</v>
      </c>
      <c r="B1" s="3"/>
      <c r="C1" s="3"/>
      <c r="D1" s="3"/>
      <c r="E1" s="3"/>
      <c r="F1" s="3"/>
    </row>
    <row r="2" ht="18" customHeight="1" spans="1:6">
      <c r="A2" s="4"/>
      <c r="B2" s="4"/>
      <c r="C2" s="4"/>
      <c r="D2" s="4"/>
      <c r="E2" s="4"/>
      <c r="F2" s="4"/>
    </row>
    <row r="3" ht="15.75" spans="1:6">
      <c r="A3" s="3" t="s">
        <v>1</v>
      </c>
      <c r="B3" s="3"/>
      <c r="C3" s="3"/>
      <c r="D3" s="3"/>
      <c r="E3" s="31"/>
      <c r="F3" s="31"/>
    </row>
    <row r="4" ht="18" spans="1:6">
      <c r="A4" s="4"/>
      <c r="B4" s="4"/>
      <c r="C4" s="4"/>
      <c r="D4" s="4"/>
      <c r="E4" s="5"/>
      <c r="F4" s="5"/>
    </row>
    <row r="5" ht="18" customHeight="1" spans="1:6">
      <c r="A5" s="3" t="s">
        <v>35</v>
      </c>
      <c r="B5" s="6"/>
      <c r="C5" s="6"/>
      <c r="D5" s="6"/>
      <c r="E5" s="6"/>
      <c r="F5" s="6"/>
    </row>
    <row r="6" ht="18" spans="1:6">
      <c r="A6" s="4"/>
      <c r="B6" s="4"/>
      <c r="C6" s="4"/>
      <c r="D6" s="4"/>
      <c r="E6" s="5"/>
      <c r="F6" s="5"/>
    </row>
    <row r="7" ht="15.75" spans="1:6">
      <c r="A7" s="3" t="s">
        <v>73</v>
      </c>
      <c r="B7" s="41"/>
      <c r="C7" s="41"/>
      <c r="D7" s="41"/>
      <c r="E7" s="41"/>
      <c r="F7" s="41"/>
    </row>
    <row r="8" ht="18" spans="1:6">
      <c r="A8" s="4"/>
      <c r="B8" s="4"/>
      <c r="C8" s="4"/>
      <c r="D8" s="4"/>
      <c r="E8" s="5"/>
      <c r="F8" s="5"/>
    </row>
    <row r="9" ht="25.5" spans="1:6">
      <c r="A9" s="11" t="s">
        <v>74</v>
      </c>
      <c r="B9" s="10" t="s">
        <v>17</v>
      </c>
      <c r="C9" s="11" t="s">
        <v>18</v>
      </c>
      <c r="D9" s="11" t="s">
        <v>6</v>
      </c>
      <c r="E9" s="11" t="s">
        <v>7</v>
      </c>
      <c r="F9" s="11" t="s">
        <v>8</v>
      </c>
    </row>
    <row r="10" ht="15.75" customHeight="1" spans="1:6">
      <c r="A10" s="32" t="s">
        <v>75</v>
      </c>
      <c r="B10" s="42">
        <f>SAŽETAK!F11</f>
        <v>938022.59</v>
      </c>
      <c r="C10" s="43">
        <f>SAŽETAK!G11</f>
        <v>985093.65</v>
      </c>
      <c r="D10" s="43">
        <f>SAŽETAK!H11</f>
        <v>1004602.17</v>
      </c>
      <c r="E10" s="43">
        <f>SAŽETAK!I11</f>
        <v>939772.17</v>
      </c>
      <c r="F10" s="43">
        <f>SAŽETAK!J11</f>
        <v>939772.17</v>
      </c>
    </row>
    <row r="11" spans="1:6">
      <c r="A11" s="32" t="s">
        <v>76</v>
      </c>
      <c r="B11" s="42">
        <f>B12</f>
        <v>938022.59</v>
      </c>
      <c r="C11" s="43">
        <f>C10</f>
        <v>985093.65</v>
      </c>
      <c r="D11" s="43">
        <f t="shared" ref="D11:F12" si="0">D10</f>
        <v>1004602.17</v>
      </c>
      <c r="E11" s="43">
        <f t="shared" si="0"/>
        <v>939772.17</v>
      </c>
      <c r="F11" s="43">
        <f t="shared" si="0"/>
        <v>939772.17</v>
      </c>
    </row>
    <row r="12" spans="1:6">
      <c r="A12" s="44" t="s">
        <v>77</v>
      </c>
      <c r="B12" s="42">
        <f>B10</f>
        <v>938022.59</v>
      </c>
      <c r="C12" s="43">
        <f>C11</f>
        <v>985093.65</v>
      </c>
      <c r="D12" s="43">
        <f t="shared" si="0"/>
        <v>1004602.17</v>
      </c>
      <c r="E12" s="43">
        <f t="shared" si="0"/>
        <v>939772.17</v>
      </c>
      <c r="F12" s="43">
        <f t="shared" si="0"/>
        <v>939772.17</v>
      </c>
    </row>
    <row r="14" spans="1:5">
      <c r="A14" t="s">
        <v>30</v>
      </c>
      <c r="E14" t="str">
        <f>SAŽETAK!H37</f>
        <v>Predsjednica ŠO:</v>
      </c>
    </row>
    <row r="15" spans="1:1">
      <c r="A15" t="s">
        <v>31</v>
      </c>
    </row>
    <row r="16" spans="1:5">
      <c r="A16" t="str">
        <f>'POSEBNI DIO'!A120</f>
        <v>Pula, 30.10.2023.</v>
      </c>
      <c r="E16" t="str">
        <f>SAŽETAK!H39</f>
        <v>Veronika Furčić, prof.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workbookViewId="0">
      <selection activeCell="H20" sqref="H20"/>
    </sheetView>
  </sheetViews>
  <sheetFormatPr defaultColWidth="9" defaultRowHeight="15"/>
  <cols>
    <col min="1" max="1" width="7.42857142857143" customWidth="1"/>
    <col min="2" max="2" width="8.42857142857143" customWidth="1"/>
    <col min="3" max="3" width="5.42857142857143" customWidth="1"/>
    <col min="4" max="9" width="25.2857142857143" customWidth="1"/>
  </cols>
  <sheetData>
    <row r="1" ht="42" customHeight="1" spans="1:9">
      <c r="A1" s="3" t="s">
        <v>78</v>
      </c>
      <c r="B1" s="3"/>
      <c r="C1" s="3"/>
      <c r="D1" s="3"/>
      <c r="E1" s="3"/>
      <c r="F1" s="3"/>
      <c r="G1" s="3"/>
      <c r="H1" s="3"/>
      <c r="I1" s="3"/>
    </row>
    <row r="2" ht="18" customHeight="1" spans="1:9">
      <c r="A2" s="4"/>
      <c r="B2" s="4"/>
      <c r="C2" s="4"/>
      <c r="D2" s="4"/>
      <c r="E2" s="4"/>
      <c r="F2" s="4"/>
      <c r="G2" s="4"/>
      <c r="H2" s="4"/>
      <c r="I2" s="4"/>
    </row>
    <row r="3" ht="15.75" spans="1:9">
      <c r="A3" s="3" t="s">
        <v>1</v>
      </c>
      <c r="B3" s="3"/>
      <c r="C3" s="3"/>
      <c r="D3" s="3"/>
      <c r="E3" s="3"/>
      <c r="F3" s="3"/>
      <c r="G3" s="3"/>
      <c r="H3" s="31"/>
      <c r="I3" s="31"/>
    </row>
    <row r="4" ht="18" spans="1:9">
      <c r="A4" s="4"/>
      <c r="B4" s="4"/>
      <c r="C4" s="4"/>
      <c r="D4" s="4"/>
      <c r="E4" s="4"/>
      <c r="F4" s="4"/>
      <c r="G4" s="4"/>
      <c r="H4" s="5"/>
      <c r="I4" s="5"/>
    </row>
    <row r="5" ht="18" customHeight="1" spans="1:9">
      <c r="A5" s="3" t="s">
        <v>79</v>
      </c>
      <c r="B5" s="6"/>
      <c r="C5" s="6"/>
      <c r="D5" s="6"/>
      <c r="E5" s="6"/>
      <c r="F5" s="6"/>
      <c r="G5" s="6"/>
      <c r="H5" s="6"/>
      <c r="I5" s="6"/>
    </row>
    <row r="6" ht="18" spans="1:9">
      <c r="A6" s="4"/>
      <c r="B6" s="4"/>
      <c r="C6" s="4"/>
      <c r="D6" s="4"/>
      <c r="E6" s="4"/>
      <c r="F6" s="4"/>
      <c r="G6" s="4"/>
      <c r="H6" s="5"/>
      <c r="I6" s="5"/>
    </row>
    <row r="7" ht="25.5" spans="1:9">
      <c r="A7" s="11" t="s">
        <v>36</v>
      </c>
      <c r="B7" s="10" t="s">
        <v>37</v>
      </c>
      <c r="C7" s="10" t="s">
        <v>38</v>
      </c>
      <c r="D7" s="10" t="s">
        <v>80</v>
      </c>
      <c r="E7" s="10" t="s">
        <v>17</v>
      </c>
      <c r="F7" s="11" t="s">
        <v>18</v>
      </c>
      <c r="G7" s="11" t="s">
        <v>6</v>
      </c>
      <c r="H7" s="11" t="s">
        <v>7</v>
      </c>
      <c r="I7" s="11" t="s">
        <v>8</v>
      </c>
    </row>
    <row r="8" ht="25.5" spans="1:9">
      <c r="A8" s="32">
        <v>8</v>
      </c>
      <c r="B8" s="32"/>
      <c r="C8" s="32"/>
      <c r="D8" s="32" t="s">
        <v>81</v>
      </c>
      <c r="E8" s="19">
        <v>0</v>
      </c>
      <c r="F8" s="26">
        <v>0</v>
      </c>
      <c r="G8" s="26">
        <v>0</v>
      </c>
      <c r="H8" s="26">
        <v>0</v>
      </c>
      <c r="I8" s="26">
        <v>0</v>
      </c>
    </row>
    <row r="9" spans="1:9">
      <c r="A9" s="32"/>
      <c r="B9" s="33">
        <v>84</v>
      </c>
      <c r="C9" s="33"/>
      <c r="D9" s="33" t="s">
        <v>82</v>
      </c>
      <c r="E9" s="19">
        <v>0</v>
      </c>
      <c r="F9" s="26">
        <v>0</v>
      </c>
      <c r="G9" s="26">
        <v>0</v>
      </c>
      <c r="H9" s="26">
        <v>0</v>
      </c>
      <c r="I9" s="26">
        <v>0</v>
      </c>
    </row>
    <row r="10" ht="25.5" spans="1:9">
      <c r="A10" s="34"/>
      <c r="B10" s="34"/>
      <c r="C10" s="35">
        <v>81</v>
      </c>
      <c r="D10" s="100" t="s">
        <v>83</v>
      </c>
      <c r="E10" s="19">
        <v>0</v>
      </c>
      <c r="F10" s="26">
        <v>0</v>
      </c>
      <c r="G10" s="26">
        <v>0</v>
      </c>
      <c r="H10" s="26">
        <v>0</v>
      </c>
      <c r="I10" s="26">
        <v>0</v>
      </c>
    </row>
    <row r="11" ht="25.5" spans="1:9">
      <c r="A11" s="37">
        <v>5</v>
      </c>
      <c r="B11" s="38"/>
      <c r="C11" s="38"/>
      <c r="D11" s="39" t="s">
        <v>84</v>
      </c>
      <c r="E11" s="19">
        <v>0</v>
      </c>
      <c r="F11" s="26">
        <v>0</v>
      </c>
      <c r="G11" s="26">
        <v>0</v>
      </c>
      <c r="H11" s="26">
        <v>0</v>
      </c>
      <c r="I11" s="26">
        <v>0</v>
      </c>
    </row>
    <row r="12" ht="25.5" spans="1:9">
      <c r="A12" s="33"/>
      <c r="B12" s="33">
        <v>54</v>
      </c>
      <c r="C12" s="33"/>
      <c r="D12" s="40" t="s">
        <v>85</v>
      </c>
      <c r="E12" s="19">
        <v>0</v>
      </c>
      <c r="F12" s="26">
        <v>0</v>
      </c>
      <c r="G12" s="26">
        <v>0</v>
      </c>
      <c r="H12" s="26">
        <v>0</v>
      </c>
      <c r="I12" s="26">
        <v>0</v>
      </c>
    </row>
    <row r="13" spans="1:9">
      <c r="A13" s="33"/>
      <c r="B13" s="33"/>
      <c r="C13" s="35">
        <v>11</v>
      </c>
      <c r="D13" s="99" t="s">
        <v>54</v>
      </c>
      <c r="E13" s="19">
        <v>0</v>
      </c>
      <c r="F13" s="26">
        <v>0</v>
      </c>
      <c r="G13" s="26">
        <v>0</v>
      </c>
      <c r="H13" s="26">
        <v>0</v>
      </c>
      <c r="I13" s="26">
        <v>0</v>
      </c>
    </row>
    <row r="14" spans="1:9">
      <c r="A14" s="33"/>
      <c r="B14" s="33"/>
      <c r="C14" s="35">
        <v>31</v>
      </c>
      <c r="D14" s="99" t="s">
        <v>64</v>
      </c>
      <c r="E14" s="19">
        <v>0</v>
      </c>
      <c r="F14" s="26">
        <v>0</v>
      </c>
      <c r="G14" s="26">
        <v>0</v>
      </c>
      <c r="H14" s="26">
        <v>0</v>
      </c>
      <c r="I14" s="26">
        <v>0</v>
      </c>
    </row>
    <row r="16" spans="1:1">
      <c r="A16" t="s">
        <v>30</v>
      </c>
    </row>
    <row r="17" spans="1:8">
      <c r="A17" t="s">
        <v>31</v>
      </c>
      <c r="H17" t="str">
        <f>SAŽETAK!H37</f>
        <v>Predsjednica ŠO:</v>
      </c>
    </row>
    <row r="18" spans="1:1">
      <c r="A18" t="str">
        <f>'POSEBNI DIO'!A120</f>
        <v>Pula, 30.10.2023.</v>
      </c>
    </row>
    <row r="19" spans="8:8">
      <c r="H19" t="str">
        <f>SAŽETAK!H39</f>
        <v>Veronika Furčić, prof.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0"/>
  <sheetViews>
    <sheetView zoomScale="98" zoomScaleNormal="98" topLeftCell="A76" workbookViewId="0">
      <selection activeCell="H121" sqref="H121"/>
    </sheetView>
  </sheetViews>
  <sheetFormatPr defaultColWidth="9" defaultRowHeight="15"/>
  <cols>
    <col min="1" max="1" width="7.42857142857143" customWidth="1"/>
    <col min="2" max="2" width="8.42857142857143" customWidth="1"/>
    <col min="3" max="3" width="8.71428571428571" customWidth="1"/>
    <col min="4" max="4" width="30" customWidth="1"/>
    <col min="5" max="9" width="25.2857142857143" customWidth="1"/>
  </cols>
  <sheetData>
    <row r="1" ht="42" customHeight="1" spans="1:9">
      <c r="A1" s="3" t="s">
        <v>86</v>
      </c>
      <c r="B1" s="3"/>
      <c r="C1" s="3"/>
      <c r="D1" s="3"/>
      <c r="E1" s="3"/>
      <c r="F1" s="3"/>
      <c r="G1" s="3"/>
      <c r="H1" s="3"/>
      <c r="I1" s="3"/>
    </row>
    <row r="2" ht="18" spans="1:9">
      <c r="A2" s="4"/>
      <c r="B2" s="4"/>
      <c r="C2" s="4"/>
      <c r="D2" s="4"/>
      <c r="E2" s="4"/>
      <c r="F2" s="4"/>
      <c r="G2" s="4"/>
      <c r="H2" s="5"/>
      <c r="I2" s="5"/>
    </row>
    <row r="3" ht="18" customHeight="1" spans="1:9">
      <c r="A3" s="3" t="s">
        <v>87</v>
      </c>
      <c r="B3" s="6"/>
      <c r="C3" s="6"/>
      <c r="D3" s="6"/>
      <c r="E3" s="6"/>
      <c r="F3" s="6"/>
      <c r="G3" s="6"/>
      <c r="H3" s="6"/>
      <c r="I3" s="6"/>
    </row>
    <row r="4" ht="18" spans="1:9">
      <c r="A4" s="4"/>
      <c r="B4" s="4"/>
      <c r="C4" s="4"/>
      <c r="D4" s="4"/>
      <c r="E4" s="4"/>
      <c r="F4" s="4"/>
      <c r="G4" s="4"/>
      <c r="H4" s="5"/>
      <c r="I4" s="5"/>
    </row>
    <row r="5" ht="25.5" spans="1:9">
      <c r="A5" s="7" t="s">
        <v>88</v>
      </c>
      <c r="B5" s="8"/>
      <c r="C5" s="9"/>
      <c r="D5" s="10" t="s">
        <v>89</v>
      </c>
      <c r="E5" s="10" t="s">
        <v>17</v>
      </c>
      <c r="F5" s="11" t="s">
        <v>18</v>
      </c>
      <c r="G5" s="11" t="s">
        <v>6</v>
      </c>
      <c r="H5" s="11" t="s">
        <v>7</v>
      </c>
      <c r="I5" s="11" t="s">
        <v>8</v>
      </c>
    </row>
    <row r="6" ht="25.5" spans="1:9">
      <c r="A6" s="12" t="s">
        <v>90</v>
      </c>
      <c r="B6" s="13"/>
      <c r="C6" s="14"/>
      <c r="D6" s="14" t="s">
        <v>91</v>
      </c>
      <c r="E6" s="15">
        <f>E7+E12+E16+E27</f>
        <v>856583.79</v>
      </c>
      <c r="F6" s="15">
        <f t="shared" ref="F6:I6" si="0">F7+F12+F16+F27</f>
        <v>906884.42</v>
      </c>
      <c r="G6" s="15">
        <f t="shared" si="0"/>
        <v>923177.23</v>
      </c>
      <c r="H6" s="15">
        <f t="shared" si="0"/>
        <v>920177.23</v>
      </c>
      <c r="I6" s="15">
        <f t="shared" si="0"/>
        <v>920177.23</v>
      </c>
    </row>
    <row r="7" spans="1:9">
      <c r="A7" s="12" t="s">
        <v>92</v>
      </c>
      <c r="B7" s="13"/>
      <c r="C7" s="14"/>
      <c r="D7" s="14" t="s">
        <v>93</v>
      </c>
      <c r="E7" s="15">
        <f>E8</f>
        <v>26974.71</v>
      </c>
      <c r="F7" s="15">
        <f t="shared" ref="F7:I8" si="1">F8</f>
        <v>26821.08</v>
      </c>
      <c r="G7" s="15">
        <f t="shared" si="1"/>
        <v>26821.08</v>
      </c>
      <c r="H7" s="15">
        <f t="shared" si="1"/>
        <v>26821.08</v>
      </c>
      <c r="I7" s="15">
        <f t="shared" si="1"/>
        <v>26821.08</v>
      </c>
    </row>
    <row r="8" spans="1:9">
      <c r="A8" s="16" t="s">
        <v>94</v>
      </c>
      <c r="B8" s="17"/>
      <c r="C8" s="18"/>
      <c r="D8" s="18" t="s">
        <v>95</v>
      </c>
      <c r="E8" s="19">
        <f>E9</f>
        <v>26974.71</v>
      </c>
      <c r="F8" s="19">
        <f t="shared" si="1"/>
        <v>26821.08</v>
      </c>
      <c r="G8" s="19">
        <f t="shared" si="1"/>
        <v>26821.08</v>
      </c>
      <c r="H8" s="19">
        <f t="shared" si="1"/>
        <v>26821.08</v>
      </c>
      <c r="I8" s="19">
        <f t="shared" si="1"/>
        <v>26821.08</v>
      </c>
    </row>
    <row r="9" spans="1:9">
      <c r="A9" s="20">
        <v>3</v>
      </c>
      <c r="B9" s="21"/>
      <c r="C9" s="22"/>
      <c r="D9" s="22" t="s">
        <v>59</v>
      </c>
      <c r="E9" s="19">
        <f>E10+E11</f>
        <v>26974.71</v>
      </c>
      <c r="F9" s="19">
        <f t="shared" ref="F9:I9" si="2">F10+F11</f>
        <v>26821.08</v>
      </c>
      <c r="G9" s="19">
        <f t="shared" si="2"/>
        <v>26821.08</v>
      </c>
      <c r="H9" s="19">
        <f t="shared" si="2"/>
        <v>26821.08</v>
      </c>
      <c r="I9" s="19">
        <f t="shared" si="2"/>
        <v>26821.08</v>
      </c>
    </row>
    <row r="10" spans="1:9">
      <c r="A10" s="23">
        <v>32</v>
      </c>
      <c r="B10" s="24"/>
      <c r="C10" s="25"/>
      <c r="D10" s="22" t="s">
        <v>63</v>
      </c>
      <c r="E10" s="19">
        <v>25948.27</v>
      </c>
      <c r="F10" s="26">
        <v>25921.08</v>
      </c>
      <c r="G10" s="26">
        <v>25921.08</v>
      </c>
      <c r="H10" s="26">
        <f>G10</f>
        <v>25921.08</v>
      </c>
      <c r="I10" s="26">
        <f>H10</f>
        <v>25921.08</v>
      </c>
    </row>
    <row r="11" spans="1:9">
      <c r="A11" s="23">
        <v>34</v>
      </c>
      <c r="B11" s="24"/>
      <c r="C11" s="25"/>
      <c r="D11" s="22" t="s">
        <v>67</v>
      </c>
      <c r="E11" s="19">
        <v>1026.44</v>
      </c>
      <c r="F11" s="26">
        <v>900</v>
      </c>
      <c r="G11" s="26">
        <v>900</v>
      </c>
      <c r="H11" s="26">
        <f>G11</f>
        <v>900</v>
      </c>
      <c r="I11" s="26">
        <f>H11</f>
        <v>900</v>
      </c>
    </row>
    <row r="12" s="1" customFormat="1" ht="25.5" spans="1:9">
      <c r="A12" s="12" t="s">
        <v>96</v>
      </c>
      <c r="B12" s="13"/>
      <c r="C12" s="14"/>
      <c r="D12" s="14" t="s">
        <v>97</v>
      </c>
      <c r="E12" s="15">
        <f>E13</f>
        <v>40970.51</v>
      </c>
      <c r="F12" s="15">
        <f t="shared" ref="F12:I14" si="3">F13</f>
        <v>43058.64</v>
      </c>
      <c r="G12" s="15">
        <f t="shared" si="3"/>
        <v>43058.64</v>
      </c>
      <c r="H12" s="15">
        <f>H13</f>
        <v>43058.64</v>
      </c>
      <c r="I12" s="15">
        <f t="shared" si="3"/>
        <v>43058.64</v>
      </c>
    </row>
    <row r="13" spans="1:9">
      <c r="A13" s="20" t="s">
        <v>94</v>
      </c>
      <c r="B13" s="21"/>
      <c r="C13" s="22"/>
      <c r="D13" s="22" t="s">
        <v>95</v>
      </c>
      <c r="E13" s="19">
        <f>E14</f>
        <v>40970.51</v>
      </c>
      <c r="F13" s="19">
        <f t="shared" si="3"/>
        <v>43058.64</v>
      </c>
      <c r="G13" s="19">
        <f t="shared" si="3"/>
        <v>43058.64</v>
      </c>
      <c r="H13" s="19">
        <f t="shared" si="3"/>
        <v>43058.64</v>
      </c>
      <c r="I13" s="19">
        <f t="shared" si="3"/>
        <v>43058.64</v>
      </c>
    </row>
    <row r="14" spans="1:9">
      <c r="A14" s="20">
        <v>3</v>
      </c>
      <c r="B14" s="21"/>
      <c r="C14" s="22"/>
      <c r="D14" s="22" t="s">
        <v>59</v>
      </c>
      <c r="E14" s="19">
        <f>E15</f>
        <v>40970.51</v>
      </c>
      <c r="F14" s="19">
        <f t="shared" si="3"/>
        <v>43058.64</v>
      </c>
      <c r="G14" s="19">
        <f t="shared" si="3"/>
        <v>43058.64</v>
      </c>
      <c r="H14" s="19">
        <f t="shared" si="3"/>
        <v>43058.64</v>
      </c>
      <c r="I14" s="19">
        <f t="shared" si="3"/>
        <v>43058.64</v>
      </c>
    </row>
    <row r="15" spans="1:9">
      <c r="A15" s="23">
        <v>32</v>
      </c>
      <c r="B15" s="24"/>
      <c r="C15" s="25"/>
      <c r="D15" s="22" t="s">
        <v>63</v>
      </c>
      <c r="E15" s="19">
        <v>40970.51</v>
      </c>
      <c r="F15" s="26">
        <v>43058.64</v>
      </c>
      <c r="G15" s="26">
        <v>43058.64</v>
      </c>
      <c r="H15" s="26">
        <f>G15</f>
        <v>43058.64</v>
      </c>
      <c r="I15" s="26">
        <f>H15</f>
        <v>43058.64</v>
      </c>
    </row>
    <row r="16" s="1" customFormat="1" ht="25.5" customHeight="1" spans="1:9">
      <c r="A16" s="12" t="s">
        <v>98</v>
      </c>
      <c r="B16" s="13"/>
      <c r="C16" s="14"/>
      <c r="D16" s="14" t="s">
        <v>99</v>
      </c>
      <c r="E16" s="15">
        <f>E17+E22</f>
        <v>16904.66</v>
      </c>
      <c r="F16" s="15">
        <f t="shared" ref="F16:I16" si="4">F17+F22</f>
        <v>14123.29</v>
      </c>
      <c r="G16" s="15">
        <f t="shared" si="4"/>
        <v>12297.51</v>
      </c>
      <c r="H16" s="15">
        <f t="shared" si="4"/>
        <v>9297.51</v>
      </c>
      <c r="I16" s="15">
        <f t="shared" si="4"/>
        <v>9297.51</v>
      </c>
    </row>
    <row r="17" spans="1:9">
      <c r="A17" s="20" t="s">
        <v>100</v>
      </c>
      <c r="B17" s="21"/>
      <c r="C17" s="22"/>
      <c r="D17" s="22" t="s">
        <v>64</v>
      </c>
      <c r="E17" s="19">
        <f>E18+E20</f>
        <v>15577.93</v>
      </c>
      <c r="F17" s="19">
        <f t="shared" ref="F17:I17" si="5">F18+F20</f>
        <v>5597.64</v>
      </c>
      <c r="G17" s="19">
        <f t="shared" si="5"/>
        <v>5433.64</v>
      </c>
      <c r="H17" s="19">
        <f t="shared" si="5"/>
        <v>5433.64</v>
      </c>
      <c r="I17" s="19">
        <f t="shared" si="5"/>
        <v>5433.64</v>
      </c>
    </row>
    <row r="18" spans="1:9">
      <c r="A18" s="20">
        <v>3</v>
      </c>
      <c r="B18" s="21"/>
      <c r="C18" s="22"/>
      <c r="D18" s="22" t="s">
        <v>59</v>
      </c>
      <c r="E18" s="19">
        <f>E19</f>
        <v>13740.21</v>
      </c>
      <c r="F18" s="19">
        <f t="shared" ref="F18:I18" si="6">F19</f>
        <v>5267.64</v>
      </c>
      <c r="G18" s="19">
        <f t="shared" si="6"/>
        <v>5103.64</v>
      </c>
      <c r="H18" s="19">
        <f t="shared" si="6"/>
        <v>5103.64</v>
      </c>
      <c r="I18" s="19">
        <f t="shared" si="6"/>
        <v>5103.64</v>
      </c>
    </row>
    <row r="19" spans="1:9">
      <c r="A19" s="23">
        <v>32</v>
      </c>
      <c r="B19" s="24"/>
      <c r="C19" s="25"/>
      <c r="D19" s="22" t="s">
        <v>63</v>
      </c>
      <c r="E19" s="19">
        <v>13740.21</v>
      </c>
      <c r="F19" s="26">
        <v>5267.64</v>
      </c>
      <c r="G19" s="26">
        <v>5103.64</v>
      </c>
      <c r="H19" s="26">
        <v>5103.64</v>
      </c>
      <c r="I19" s="26">
        <v>5103.64</v>
      </c>
    </row>
    <row r="20" spans="1:9">
      <c r="A20" s="20">
        <v>4</v>
      </c>
      <c r="B20" s="21"/>
      <c r="C20" s="22"/>
      <c r="D20" s="22" t="s">
        <v>101</v>
      </c>
      <c r="E20" s="19">
        <f>E21</f>
        <v>1837.72</v>
      </c>
      <c r="F20" s="19">
        <f t="shared" ref="F20:I20" si="7">F21</f>
        <v>330</v>
      </c>
      <c r="G20" s="19">
        <f t="shared" si="7"/>
        <v>330</v>
      </c>
      <c r="H20" s="19">
        <f t="shared" si="7"/>
        <v>330</v>
      </c>
      <c r="I20" s="19">
        <f t="shared" si="7"/>
        <v>330</v>
      </c>
    </row>
    <row r="21" spans="1:9">
      <c r="A21" s="23"/>
      <c r="B21" s="24">
        <v>42</v>
      </c>
      <c r="C21" s="25"/>
      <c r="D21" s="22" t="s">
        <v>101</v>
      </c>
      <c r="E21" s="19">
        <v>1837.72</v>
      </c>
      <c r="F21" s="26">
        <v>330</v>
      </c>
      <c r="G21" s="26">
        <v>330</v>
      </c>
      <c r="H21" s="26">
        <v>330</v>
      </c>
      <c r="I21" s="26">
        <v>330</v>
      </c>
    </row>
    <row r="22" spans="1:9">
      <c r="A22" s="20" t="s">
        <v>102</v>
      </c>
      <c r="B22" s="21"/>
      <c r="C22" s="22"/>
      <c r="D22" s="22" t="s">
        <v>103</v>
      </c>
      <c r="E22" s="19">
        <f>E23+E25</f>
        <v>1326.73</v>
      </c>
      <c r="F22" s="19">
        <f t="shared" ref="F22:I22" si="8">F23+F25</f>
        <v>8525.65</v>
      </c>
      <c r="G22" s="19">
        <f t="shared" si="8"/>
        <v>6863.87</v>
      </c>
      <c r="H22" s="19">
        <f t="shared" si="8"/>
        <v>3863.87</v>
      </c>
      <c r="I22" s="19">
        <f t="shared" si="8"/>
        <v>3863.87</v>
      </c>
    </row>
    <row r="23" spans="1:9">
      <c r="A23" s="20">
        <v>3</v>
      </c>
      <c r="B23" s="21"/>
      <c r="C23" s="22"/>
      <c r="D23" s="22" t="s">
        <v>59</v>
      </c>
      <c r="E23" s="19">
        <f>E24</f>
        <v>698.34</v>
      </c>
      <c r="F23" s="19">
        <f t="shared" ref="F23:I23" si="9">F24</f>
        <v>6001.14</v>
      </c>
      <c r="G23" s="19">
        <f t="shared" si="9"/>
        <v>4701.14</v>
      </c>
      <c r="H23" s="19">
        <f t="shared" si="9"/>
        <v>3033.87</v>
      </c>
      <c r="I23" s="19">
        <f t="shared" si="9"/>
        <v>3033.87</v>
      </c>
    </row>
    <row r="24" spans="1:9">
      <c r="A24" s="23">
        <v>32</v>
      </c>
      <c r="B24" s="24"/>
      <c r="C24" s="25"/>
      <c r="D24" s="22" t="s">
        <v>63</v>
      </c>
      <c r="E24" s="19">
        <v>698.34</v>
      </c>
      <c r="F24" s="26">
        <v>6001.14</v>
      </c>
      <c r="G24" s="26">
        <v>4701.14</v>
      </c>
      <c r="H24" s="26">
        <v>3033.87</v>
      </c>
      <c r="I24" s="26">
        <v>3033.87</v>
      </c>
    </row>
    <row r="25" spans="1:9">
      <c r="A25" s="20">
        <v>4</v>
      </c>
      <c r="B25" s="21"/>
      <c r="C25" s="22"/>
      <c r="D25" s="22" t="s">
        <v>67</v>
      </c>
      <c r="E25" s="19">
        <f>E26</f>
        <v>628.39</v>
      </c>
      <c r="F25" s="19">
        <f t="shared" ref="F25:I25" si="10">F26</f>
        <v>2524.51</v>
      </c>
      <c r="G25" s="19">
        <f t="shared" si="10"/>
        <v>2162.73</v>
      </c>
      <c r="H25" s="19">
        <f t="shared" si="10"/>
        <v>830</v>
      </c>
      <c r="I25" s="19">
        <f t="shared" si="10"/>
        <v>830</v>
      </c>
    </row>
    <row r="26" spans="1:9">
      <c r="A26" s="23"/>
      <c r="B26" s="24">
        <v>42</v>
      </c>
      <c r="C26" s="25"/>
      <c r="D26" s="22" t="s">
        <v>101</v>
      </c>
      <c r="E26" s="19">
        <v>628.39</v>
      </c>
      <c r="F26" s="26">
        <v>2524.51</v>
      </c>
      <c r="G26" s="26">
        <v>2162.73</v>
      </c>
      <c r="H26" s="26">
        <v>830</v>
      </c>
      <c r="I26" s="26">
        <v>830</v>
      </c>
    </row>
    <row r="27" s="1" customFormat="1" ht="25.5" customHeight="1" spans="1:9">
      <c r="A27" s="12" t="s">
        <v>104</v>
      </c>
      <c r="B27" s="13"/>
      <c r="C27" s="14"/>
      <c r="D27" s="14" t="s">
        <v>105</v>
      </c>
      <c r="E27" s="15">
        <f>E28</f>
        <v>771733.91</v>
      </c>
      <c r="F27" s="15">
        <f t="shared" ref="F27:I28" si="11">F28</f>
        <v>822881.41</v>
      </c>
      <c r="G27" s="15">
        <f t="shared" si="11"/>
        <v>841000</v>
      </c>
      <c r="H27" s="15">
        <f t="shared" si="11"/>
        <v>841000</v>
      </c>
      <c r="I27" s="15">
        <f t="shared" si="11"/>
        <v>841000</v>
      </c>
    </row>
    <row r="28" s="2" customFormat="1" customHeight="1" spans="1:9">
      <c r="A28" s="20" t="s">
        <v>106</v>
      </c>
      <c r="B28" s="21"/>
      <c r="C28" s="22"/>
      <c r="D28" s="22" t="s">
        <v>107</v>
      </c>
      <c r="E28" s="19">
        <f>E29</f>
        <v>771733.91</v>
      </c>
      <c r="F28" s="19">
        <f t="shared" si="11"/>
        <v>822881.41</v>
      </c>
      <c r="G28" s="19">
        <f t="shared" si="11"/>
        <v>841000</v>
      </c>
      <c r="H28" s="19">
        <f t="shared" si="11"/>
        <v>841000</v>
      </c>
      <c r="I28" s="19">
        <f t="shared" si="11"/>
        <v>841000</v>
      </c>
    </row>
    <row r="29" spans="1:9">
      <c r="A29" s="20">
        <v>3</v>
      </c>
      <c r="B29" s="21"/>
      <c r="C29" s="22"/>
      <c r="D29" s="22" t="s">
        <v>59</v>
      </c>
      <c r="E29" s="19">
        <f>E30+E31+E32</f>
        <v>771733.91</v>
      </c>
      <c r="F29" s="19">
        <f t="shared" ref="F29:I29" si="12">F30+F31+F32</f>
        <v>822881.41</v>
      </c>
      <c r="G29" s="19">
        <f t="shared" si="12"/>
        <v>841000</v>
      </c>
      <c r="H29" s="19">
        <f t="shared" si="12"/>
        <v>841000</v>
      </c>
      <c r="I29" s="19">
        <f t="shared" si="12"/>
        <v>841000</v>
      </c>
    </row>
    <row r="30" spans="1:9">
      <c r="A30" s="23">
        <v>31</v>
      </c>
      <c r="B30" s="24"/>
      <c r="C30" s="25"/>
      <c r="D30" s="22" t="s">
        <v>60</v>
      </c>
      <c r="E30" s="19">
        <v>766339.89</v>
      </c>
      <c r="F30" s="26">
        <v>822881.41</v>
      </c>
      <c r="G30" s="26">
        <v>841000</v>
      </c>
      <c r="H30" s="26">
        <f>G30</f>
        <v>841000</v>
      </c>
      <c r="I30" s="26">
        <f>H30</f>
        <v>841000</v>
      </c>
    </row>
    <row r="31" spans="1:9">
      <c r="A31" s="23">
        <v>32</v>
      </c>
      <c r="B31" s="24"/>
      <c r="C31" s="25"/>
      <c r="D31" s="22" t="s">
        <v>63</v>
      </c>
      <c r="E31" s="19">
        <v>3725.32</v>
      </c>
      <c r="F31" s="26">
        <v>0</v>
      </c>
      <c r="G31" s="26">
        <v>0</v>
      </c>
      <c r="H31" s="26">
        <v>0</v>
      </c>
      <c r="I31" s="26">
        <v>0</v>
      </c>
    </row>
    <row r="32" spans="1:9">
      <c r="A32" s="23">
        <v>34</v>
      </c>
      <c r="B32" s="24"/>
      <c r="C32" s="25"/>
      <c r="D32" s="22" t="s">
        <v>67</v>
      </c>
      <c r="E32" s="19">
        <v>1668.7</v>
      </c>
      <c r="F32" s="26">
        <v>0</v>
      </c>
      <c r="G32" s="26">
        <v>0</v>
      </c>
      <c r="H32" s="26">
        <v>0</v>
      </c>
      <c r="I32" s="26">
        <v>0</v>
      </c>
    </row>
    <row r="33" s="1" customFormat="1" ht="25.5" spans="1:9">
      <c r="A33" s="12" t="s">
        <v>108</v>
      </c>
      <c r="B33" s="13"/>
      <c r="C33" s="14"/>
      <c r="D33" s="14" t="s">
        <v>109</v>
      </c>
      <c r="E33" s="15">
        <f>E34+E38+E42+E46+E50+E54+E58+E64</f>
        <v>20266.03</v>
      </c>
      <c r="F33" s="15">
        <f t="shared" ref="F33:I33" si="13">F34+F42+F46+F50+F58+F64</f>
        <v>18581.81</v>
      </c>
      <c r="G33" s="15">
        <f t="shared" si="13"/>
        <v>18854.58</v>
      </c>
      <c r="H33" s="15">
        <f t="shared" si="13"/>
        <v>18854.58</v>
      </c>
      <c r="I33" s="15">
        <f t="shared" si="13"/>
        <v>18854.58</v>
      </c>
    </row>
    <row r="34" s="1" customFormat="1" ht="25.5" spans="1:9">
      <c r="A34" s="12" t="s">
        <v>110</v>
      </c>
      <c r="B34" s="13"/>
      <c r="C34" s="14"/>
      <c r="D34" s="14" t="s">
        <v>111</v>
      </c>
      <c r="E34" s="15">
        <f t="shared" ref="E34:F36" si="14">E35</f>
        <v>12910.3</v>
      </c>
      <c r="F34" s="15">
        <f t="shared" si="14"/>
        <v>12204.16</v>
      </c>
      <c r="G34" s="15">
        <f t="shared" ref="G34:I35" si="15">G35</f>
        <v>12204.16</v>
      </c>
      <c r="H34" s="15">
        <f t="shared" ref="H34" si="16">H35</f>
        <v>12204.16</v>
      </c>
      <c r="I34" s="15">
        <f t="shared" ref="I34" si="17">I35</f>
        <v>12204.16</v>
      </c>
    </row>
    <row r="35" spans="1:9">
      <c r="A35" s="20" t="s">
        <v>112</v>
      </c>
      <c r="B35" s="21"/>
      <c r="C35" s="22"/>
      <c r="D35" s="22" t="s">
        <v>51</v>
      </c>
      <c r="E35" s="19">
        <f t="shared" si="14"/>
        <v>12910.3</v>
      </c>
      <c r="F35" s="19">
        <f t="shared" si="14"/>
        <v>12204.16</v>
      </c>
      <c r="G35" s="19">
        <f>G36</f>
        <v>12204.16</v>
      </c>
      <c r="H35" s="19">
        <f t="shared" si="15"/>
        <v>12204.16</v>
      </c>
      <c r="I35" s="19">
        <f t="shared" si="15"/>
        <v>12204.16</v>
      </c>
    </row>
    <row r="36" spans="1:9">
      <c r="A36" s="20">
        <v>3</v>
      </c>
      <c r="B36" s="21"/>
      <c r="C36" s="22"/>
      <c r="D36" s="22" t="s">
        <v>59</v>
      </c>
      <c r="E36" s="19">
        <f t="shared" si="14"/>
        <v>12910.3</v>
      </c>
      <c r="F36" s="19">
        <f t="shared" si="14"/>
        <v>12204.16</v>
      </c>
      <c r="G36" s="19">
        <f>G37</f>
        <v>12204.16</v>
      </c>
      <c r="H36" s="19">
        <f t="shared" ref="H36:I36" si="18">H37</f>
        <v>12204.16</v>
      </c>
      <c r="I36" s="19">
        <f t="shared" si="18"/>
        <v>12204.16</v>
      </c>
    </row>
    <row r="37" spans="1:9">
      <c r="A37" s="23"/>
      <c r="B37" s="24">
        <v>32</v>
      </c>
      <c r="C37" s="25"/>
      <c r="D37" s="22" t="s">
        <v>63</v>
      </c>
      <c r="E37" s="19">
        <f>'POSEBNI DIO'!E101</f>
        <v>12910.3</v>
      </c>
      <c r="F37" s="26">
        <v>12204.16</v>
      </c>
      <c r="G37" s="26">
        <v>12204.16</v>
      </c>
      <c r="H37" s="26">
        <f>G37</f>
        <v>12204.16</v>
      </c>
      <c r="I37" s="26">
        <f>H37</f>
        <v>12204.16</v>
      </c>
    </row>
    <row r="38" spans="1:9">
      <c r="A38" s="12" t="s">
        <v>113</v>
      </c>
      <c r="B38" s="13"/>
      <c r="C38" s="14"/>
      <c r="D38" s="14" t="s">
        <v>114</v>
      </c>
      <c r="E38" s="15">
        <f t="shared" ref="E38:F40" si="19">E39</f>
        <v>0</v>
      </c>
      <c r="F38" s="15">
        <f t="shared" si="19"/>
        <v>0</v>
      </c>
      <c r="G38" s="15">
        <f t="shared" ref="G38:I40" si="20">G39</f>
        <v>0</v>
      </c>
      <c r="H38" s="15">
        <f t="shared" si="20"/>
        <v>0</v>
      </c>
      <c r="I38" s="15">
        <f t="shared" si="20"/>
        <v>0</v>
      </c>
    </row>
    <row r="39" spans="1:9">
      <c r="A39" s="20" t="s">
        <v>112</v>
      </c>
      <c r="B39" s="21"/>
      <c r="C39" s="22"/>
      <c r="D39" s="22" t="s">
        <v>51</v>
      </c>
      <c r="E39" s="19">
        <f t="shared" si="19"/>
        <v>0</v>
      </c>
      <c r="F39" s="19">
        <f t="shared" si="19"/>
        <v>0</v>
      </c>
      <c r="G39" s="19">
        <f>G40</f>
        <v>0</v>
      </c>
      <c r="H39" s="19">
        <f t="shared" si="20"/>
        <v>0</v>
      </c>
      <c r="I39" s="19">
        <f t="shared" si="20"/>
        <v>0</v>
      </c>
    </row>
    <row r="40" spans="1:9">
      <c r="A40" s="20">
        <v>3</v>
      </c>
      <c r="B40" s="21"/>
      <c r="C40" s="22"/>
      <c r="D40" s="22" t="s">
        <v>59</v>
      </c>
      <c r="E40" s="19">
        <f t="shared" si="19"/>
        <v>0</v>
      </c>
      <c r="F40" s="19">
        <f t="shared" si="19"/>
        <v>0</v>
      </c>
      <c r="G40" s="19">
        <f>G41</f>
        <v>0</v>
      </c>
      <c r="H40" s="19">
        <f t="shared" si="20"/>
        <v>0</v>
      </c>
      <c r="I40" s="19">
        <f t="shared" si="20"/>
        <v>0</v>
      </c>
    </row>
    <row r="41" spans="1:9">
      <c r="A41" s="23"/>
      <c r="B41" s="24">
        <v>32</v>
      </c>
      <c r="C41" s="25"/>
      <c r="D41" s="22" t="s">
        <v>63</v>
      </c>
      <c r="E41" s="19">
        <v>0</v>
      </c>
      <c r="F41" s="26">
        <v>0</v>
      </c>
      <c r="G41" s="26">
        <v>0</v>
      </c>
      <c r="H41" s="26">
        <v>0</v>
      </c>
      <c r="I41" s="26">
        <v>0</v>
      </c>
    </row>
    <row r="42" s="1" customFormat="1" ht="25.5" spans="1:9">
      <c r="A42" s="12" t="s">
        <v>115</v>
      </c>
      <c r="B42" s="13"/>
      <c r="C42" s="14"/>
      <c r="D42" s="14" t="s">
        <v>116</v>
      </c>
      <c r="E42" s="15">
        <f>E43</f>
        <v>3652.31</v>
      </c>
      <c r="F42" s="15">
        <f t="shared" ref="F42:G44" si="21">F43</f>
        <v>2654.46</v>
      </c>
      <c r="G42" s="15">
        <f t="shared" si="21"/>
        <v>2654.46</v>
      </c>
      <c r="H42" s="15">
        <f t="shared" ref="H42:I42" si="22">H43</f>
        <v>2654.46</v>
      </c>
      <c r="I42" s="15">
        <f t="shared" si="22"/>
        <v>2654.46</v>
      </c>
    </row>
    <row r="43" spans="1:9">
      <c r="A43" s="20" t="s">
        <v>117</v>
      </c>
      <c r="B43" s="21"/>
      <c r="C43" s="22"/>
      <c r="D43" s="22" t="s">
        <v>107</v>
      </c>
      <c r="E43" s="19">
        <f>E44</f>
        <v>3652.31</v>
      </c>
      <c r="F43" s="19">
        <f t="shared" si="21"/>
        <v>2654.46</v>
      </c>
      <c r="G43" s="19">
        <f t="shared" si="21"/>
        <v>2654.46</v>
      </c>
      <c r="H43" s="19">
        <f t="shared" ref="H43:I43" si="23">H44</f>
        <v>2654.46</v>
      </c>
      <c r="I43" s="19">
        <f t="shared" si="23"/>
        <v>2654.46</v>
      </c>
    </row>
    <row r="44" spans="1:9">
      <c r="A44" s="23">
        <v>3</v>
      </c>
      <c r="B44" s="24"/>
      <c r="C44" s="25"/>
      <c r="D44" s="22" t="s">
        <v>59</v>
      </c>
      <c r="E44" s="19">
        <f>E45</f>
        <v>3652.31</v>
      </c>
      <c r="F44" s="19">
        <f t="shared" si="21"/>
        <v>2654.46</v>
      </c>
      <c r="G44" s="19">
        <f t="shared" si="21"/>
        <v>2654.46</v>
      </c>
      <c r="H44" s="19">
        <f t="shared" ref="H44:I44" si="24">H45</f>
        <v>2654.46</v>
      </c>
      <c r="I44" s="19">
        <f t="shared" si="24"/>
        <v>2654.46</v>
      </c>
    </row>
    <row r="45" spans="1:9">
      <c r="A45" s="23"/>
      <c r="B45" s="24">
        <v>32</v>
      </c>
      <c r="C45" s="25"/>
      <c r="D45" s="22" t="s">
        <v>63</v>
      </c>
      <c r="E45" s="19">
        <v>3652.31</v>
      </c>
      <c r="F45" s="26">
        <v>2654.46</v>
      </c>
      <c r="G45" s="26">
        <v>2654.46</v>
      </c>
      <c r="H45" s="26">
        <f>G45</f>
        <v>2654.46</v>
      </c>
      <c r="I45" s="26">
        <f>H45</f>
        <v>2654.46</v>
      </c>
    </row>
    <row r="46" spans="1:9">
      <c r="A46" s="12" t="s">
        <v>118</v>
      </c>
      <c r="B46" s="13"/>
      <c r="C46" s="14"/>
      <c r="D46" s="14" t="s">
        <v>119</v>
      </c>
      <c r="E46" s="15">
        <f>E47</f>
        <v>366.41</v>
      </c>
      <c r="F46" s="15">
        <f t="shared" ref="F46:G48" si="25">F47</f>
        <v>862.7</v>
      </c>
      <c r="G46" s="15">
        <f t="shared" si="25"/>
        <v>862.7</v>
      </c>
      <c r="H46" s="15">
        <f t="shared" ref="H46:I48" si="26">H47</f>
        <v>862.7</v>
      </c>
      <c r="I46" s="15">
        <f t="shared" si="26"/>
        <v>862.7</v>
      </c>
    </row>
    <row r="47" spans="1:9">
      <c r="A47" s="20" t="s">
        <v>117</v>
      </c>
      <c r="B47" s="21"/>
      <c r="C47" s="22"/>
      <c r="D47" s="22" t="s">
        <v>107</v>
      </c>
      <c r="E47" s="19">
        <f>E48</f>
        <v>366.41</v>
      </c>
      <c r="F47" s="19">
        <f t="shared" si="25"/>
        <v>862.7</v>
      </c>
      <c r="G47" s="19">
        <f t="shared" si="25"/>
        <v>862.7</v>
      </c>
      <c r="H47" s="19">
        <f t="shared" si="26"/>
        <v>862.7</v>
      </c>
      <c r="I47" s="19">
        <f t="shared" si="26"/>
        <v>862.7</v>
      </c>
    </row>
    <row r="48" spans="1:9">
      <c r="A48" s="23">
        <v>3</v>
      </c>
      <c r="B48" s="24"/>
      <c r="C48" s="25"/>
      <c r="D48" s="22" t="s">
        <v>59</v>
      </c>
      <c r="E48" s="19">
        <f>E49</f>
        <v>366.41</v>
      </c>
      <c r="F48" s="26">
        <f t="shared" si="25"/>
        <v>862.7</v>
      </c>
      <c r="G48" s="26">
        <f t="shared" si="25"/>
        <v>862.7</v>
      </c>
      <c r="H48" s="26">
        <f t="shared" si="26"/>
        <v>862.7</v>
      </c>
      <c r="I48" s="26">
        <f t="shared" si="26"/>
        <v>862.7</v>
      </c>
    </row>
    <row r="49" spans="1:9">
      <c r="A49" s="23"/>
      <c r="B49" s="24">
        <v>32</v>
      </c>
      <c r="C49" s="25"/>
      <c r="D49" s="22" t="s">
        <v>63</v>
      </c>
      <c r="E49" s="19">
        <v>366.41</v>
      </c>
      <c r="F49" s="26">
        <v>862.7</v>
      </c>
      <c r="G49" s="26">
        <v>862.7</v>
      </c>
      <c r="H49" s="26">
        <f>G49</f>
        <v>862.7</v>
      </c>
      <c r="I49" s="26">
        <f>H49</f>
        <v>862.7</v>
      </c>
    </row>
    <row r="50" spans="1:9">
      <c r="A50" s="12" t="s">
        <v>120</v>
      </c>
      <c r="B50" s="13"/>
      <c r="C50" s="14"/>
      <c r="D50" s="14" t="s">
        <v>121</v>
      </c>
      <c r="E50" s="15">
        <v>33</v>
      </c>
      <c r="F50" s="26">
        <f t="shared" ref="F50:G52" si="27">F51</f>
        <v>66.36</v>
      </c>
      <c r="G50" s="26">
        <f t="shared" si="27"/>
        <v>66.36</v>
      </c>
      <c r="H50" s="26">
        <f t="shared" ref="H50:I56" si="28">H51</f>
        <v>66.36</v>
      </c>
      <c r="I50" s="26">
        <f t="shared" si="28"/>
        <v>66.36</v>
      </c>
    </row>
    <row r="51" spans="1:9">
      <c r="A51" s="20" t="s">
        <v>122</v>
      </c>
      <c r="B51" s="21"/>
      <c r="C51" s="22"/>
      <c r="D51" s="22" t="s">
        <v>64</v>
      </c>
      <c r="E51" s="19">
        <v>33</v>
      </c>
      <c r="F51" s="26">
        <f t="shared" si="27"/>
        <v>66.36</v>
      </c>
      <c r="G51" s="26">
        <f t="shared" si="27"/>
        <v>66.36</v>
      </c>
      <c r="H51" s="26">
        <f t="shared" si="28"/>
        <v>66.36</v>
      </c>
      <c r="I51" s="26">
        <f t="shared" si="28"/>
        <v>66.36</v>
      </c>
    </row>
    <row r="52" spans="1:9">
      <c r="A52" s="23">
        <v>3</v>
      </c>
      <c r="B52" s="24"/>
      <c r="C52" s="25"/>
      <c r="D52" s="22" t="s">
        <v>59</v>
      </c>
      <c r="E52" s="19">
        <v>33</v>
      </c>
      <c r="F52" s="26">
        <f t="shared" si="27"/>
        <v>66.36</v>
      </c>
      <c r="G52" s="26">
        <f t="shared" si="27"/>
        <v>66.36</v>
      </c>
      <c r="H52" s="26">
        <f t="shared" si="28"/>
        <v>66.36</v>
      </c>
      <c r="I52" s="26">
        <f t="shared" si="28"/>
        <v>66.36</v>
      </c>
    </row>
    <row r="53" spans="1:9">
      <c r="A53" s="23"/>
      <c r="B53" s="24">
        <v>32</v>
      </c>
      <c r="C53" s="25"/>
      <c r="D53" s="22" t="s">
        <v>63</v>
      </c>
      <c r="E53" s="19">
        <v>31.2</v>
      </c>
      <c r="F53" s="26">
        <v>66.36</v>
      </c>
      <c r="G53" s="26">
        <v>66.36</v>
      </c>
      <c r="H53" s="26">
        <f>G53</f>
        <v>66.36</v>
      </c>
      <c r="I53" s="26">
        <f>H53</f>
        <v>66.36</v>
      </c>
    </row>
    <row r="54" spans="1:9">
      <c r="A54" s="12" t="s">
        <v>123</v>
      </c>
      <c r="B54" s="13"/>
      <c r="C54" s="14"/>
      <c r="D54" s="14" t="s">
        <v>124</v>
      </c>
      <c r="E54" s="15">
        <f>E55</f>
        <v>0</v>
      </c>
      <c r="F54" s="26">
        <f t="shared" ref="F54:F56" si="29">F55</f>
        <v>0</v>
      </c>
      <c r="G54" s="26">
        <f t="shared" ref="G54:G56" si="30">G55</f>
        <v>0</v>
      </c>
      <c r="H54" s="26">
        <f t="shared" si="28"/>
        <v>0</v>
      </c>
      <c r="I54" s="26">
        <f t="shared" si="28"/>
        <v>0</v>
      </c>
    </row>
    <row r="55" spans="1:9">
      <c r="A55" s="20" t="s">
        <v>125</v>
      </c>
      <c r="B55" s="21"/>
      <c r="C55" s="22"/>
      <c r="D55" s="22" t="s">
        <v>126</v>
      </c>
      <c r="E55" s="19">
        <f>E56</f>
        <v>0</v>
      </c>
      <c r="F55" s="26">
        <f t="shared" si="29"/>
        <v>0</v>
      </c>
      <c r="G55" s="26">
        <f t="shared" si="30"/>
        <v>0</v>
      </c>
      <c r="H55" s="26">
        <f t="shared" si="28"/>
        <v>0</v>
      </c>
      <c r="I55" s="26">
        <f t="shared" si="28"/>
        <v>0</v>
      </c>
    </row>
    <row r="56" spans="1:9">
      <c r="A56" s="23">
        <v>3</v>
      </c>
      <c r="B56" s="24"/>
      <c r="C56" s="25"/>
      <c r="D56" s="22" t="s">
        <v>59</v>
      </c>
      <c r="E56" s="19">
        <f>E57</f>
        <v>0</v>
      </c>
      <c r="F56" s="26">
        <f t="shared" si="29"/>
        <v>0</v>
      </c>
      <c r="G56" s="26">
        <f t="shared" si="30"/>
        <v>0</v>
      </c>
      <c r="H56" s="26">
        <f t="shared" si="28"/>
        <v>0</v>
      </c>
      <c r="I56" s="26">
        <f t="shared" si="28"/>
        <v>0</v>
      </c>
    </row>
    <row r="57" spans="1:9">
      <c r="A57" s="23"/>
      <c r="B57" s="24">
        <v>32</v>
      </c>
      <c r="C57" s="25"/>
      <c r="D57" s="22" t="s">
        <v>63</v>
      </c>
      <c r="E57" s="19">
        <v>0</v>
      </c>
      <c r="F57" s="26">
        <v>0</v>
      </c>
      <c r="G57" s="26">
        <v>0</v>
      </c>
      <c r="H57" s="26">
        <v>0</v>
      </c>
      <c r="I57" s="26">
        <v>0</v>
      </c>
    </row>
    <row r="58" spans="1:9">
      <c r="A58" s="12" t="s">
        <v>127</v>
      </c>
      <c r="B58" s="13"/>
      <c r="C58" s="14"/>
      <c r="D58" s="14" t="s">
        <v>128</v>
      </c>
      <c r="E58" s="15">
        <f>E59</f>
        <v>1327.23</v>
      </c>
      <c r="F58" s="27">
        <f>F59</f>
        <v>1327.23</v>
      </c>
      <c r="G58" s="27">
        <f t="shared" ref="G58:I58" si="31">G59</f>
        <v>1600</v>
      </c>
      <c r="H58" s="27">
        <f t="shared" si="31"/>
        <v>1600</v>
      </c>
      <c r="I58" s="27">
        <f t="shared" si="31"/>
        <v>1600</v>
      </c>
    </row>
    <row r="59" spans="1:9">
      <c r="A59" s="20" t="s">
        <v>129</v>
      </c>
      <c r="B59" s="21"/>
      <c r="C59" s="22"/>
      <c r="D59" s="22" t="s">
        <v>51</v>
      </c>
      <c r="E59" s="19">
        <f>E60</f>
        <v>1327.23</v>
      </c>
      <c r="F59" s="26">
        <f>F60+F62</f>
        <v>1327.23</v>
      </c>
      <c r="G59" s="26">
        <f t="shared" ref="G59:I59" si="32">G60+G62</f>
        <v>1600</v>
      </c>
      <c r="H59" s="26">
        <f t="shared" si="32"/>
        <v>1600</v>
      </c>
      <c r="I59" s="26">
        <f t="shared" si="32"/>
        <v>1600</v>
      </c>
    </row>
    <row r="60" spans="1:9">
      <c r="A60" s="23">
        <v>3</v>
      </c>
      <c r="B60" s="24"/>
      <c r="C60" s="25"/>
      <c r="D60" s="22" t="s">
        <v>59</v>
      </c>
      <c r="E60" s="19">
        <f>E61</f>
        <v>1327.23</v>
      </c>
      <c r="F60" s="26">
        <f>F61</f>
        <v>1327.23</v>
      </c>
      <c r="G60" s="26">
        <f>G61</f>
        <v>1400</v>
      </c>
      <c r="H60" s="26">
        <f t="shared" ref="H60:I60" si="33">H61</f>
        <v>1400</v>
      </c>
      <c r="I60" s="26">
        <f t="shared" si="33"/>
        <v>1400</v>
      </c>
    </row>
    <row r="61" spans="1:9">
      <c r="A61" s="23"/>
      <c r="B61" s="24">
        <v>32</v>
      </c>
      <c r="C61" s="25"/>
      <c r="D61" s="22" t="s">
        <v>63</v>
      </c>
      <c r="E61" s="19">
        <v>1327.23</v>
      </c>
      <c r="F61" s="26">
        <v>1327.23</v>
      </c>
      <c r="G61" s="26">
        <v>1400</v>
      </c>
      <c r="H61" s="26">
        <f>G61</f>
        <v>1400</v>
      </c>
      <c r="I61" s="26">
        <f>H61</f>
        <v>1400</v>
      </c>
    </row>
    <row r="62" spans="1:9">
      <c r="A62" s="23">
        <v>4</v>
      </c>
      <c r="B62" s="24"/>
      <c r="C62" s="25"/>
      <c r="D62" s="22" t="s">
        <v>101</v>
      </c>
      <c r="E62" s="19">
        <v>0</v>
      </c>
      <c r="F62" s="26">
        <f>F63</f>
        <v>0</v>
      </c>
      <c r="G62" s="26">
        <f t="shared" ref="G62:I62" si="34">G63</f>
        <v>200</v>
      </c>
      <c r="H62" s="26">
        <f t="shared" si="34"/>
        <v>200</v>
      </c>
      <c r="I62" s="26">
        <f t="shared" si="34"/>
        <v>200</v>
      </c>
    </row>
    <row r="63" spans="1:9">
      <c r="A63" s="23"/>
      <c r="B63" s="24">
        <v>42</v>
      </c>
      <c r="C63" s="25"/>
      <c r="D63" s="22" t="s">
        <v>101</v>
      </c>
      <c r="E63" s="19">
        <v>0</v>
      </c>
      <c r="F63" s="26">
        <v>0</v>
      </c>
      <c r="G63" s="26">
        <v>200</v>
      </c>
      <c r="H63" s="26">
        <f>G63</f>
        <v>200</v>
      </c>
      <c r="I63" s="26">
        <f>H63</f>
        <v>200</v>
      </c>
    </row>
    <row r="64" spans="1:9">
      <c r="A64" s="12" t="s">
        <v>130</v>
      </c>
      <c r="B64" s="13"/>
      <c r="C64" s="14"/>
      <c r="D64" s="14" t="s">
        <v>131</v>
      </c>
      <c r="E64" s="15">
        <f t="shared" ref="E64:F66" si="35">E65</f>
        <v>1976.78</v>
      </c>
      <c r="F64" s="27">
        <f t="shared" si="35"/>
        <v>1466.9</v>
      </c>
      <c r="G64" s="27">
        <f t="shared" ref="G64:I66" si="36">G65</f>
        <v>1466.9</v>
      </c>
      <c r="H64" s="27">
        <f t="shared" si="36"/>
        <v>1466.9</v>
      </c>
      <c r="I64" s="27">
        <f t="shared" si="36"/>
        <v>1466.9</v>
      </c>
    </row>
    <row r="65" ht="25.5" spans="1:9">
      <c r="A65" s="20" t="s">
        <v>132</v>
      </c>
      <c r="B65" s="21"/>
      <c r="C65" s="22"/>
      <c r="D65" s="22" t="s">
        <v>133</v>
      </c>
      <c r="E65" s="19">
        <f t="shared" si="35"/>
        <v>1976.78</v>
      </c>
      <c r="F65" s="26">
        <f t="shared" si="35"/>
        <v>1466.9</v>
      </c>
      <c r="G65" s="26">
        <f t="shared" si="36"/>
        <v>1466.9</v>
      </c>
      <c r="H65" s="26">
        <f t="shared" si="36"/>
        <v>1466.9</v>
      </c>
      <c r="I65" s="26">
        <f t="shared" si="36"/>
        <v>1466.9</v>
      </c>
    </row>
    <row r="66" spans="1:9">
      <c r="A66" s="23">
        <v>3</v>
      </c>
      <c r="B66" s="24"/>
      <c r="C66" s="25"/>
      <c r="D66" s="22" t="s">
        <v>59</v>
      </c>
      <c r="E66" s="19">
        <f t="shared" si="35"/>
        <v>1976.78</v>
      </c>
      <c r="F66" s="26">
        <f t="shared" si="35"/>
        <v>1466.9</v>
      </c>
      <c r="G66" s="26">
        <f t="shared" si="36"/>
        <v>1466.9</v>
      </c>
      <c r="H66" s="26">
        <f t="shared" si="36"/>
        <v>1466.9</v>
      </c>
      <c r="I66" s="26">
        <f t="shared" si="36"/>
        <v>1466.9</v>
      </c>
    </row>
    <row r="67" spans="1:9">
      <c r="A67" s="23"/>
      <c r="B67" s="24">
        <v>32</v>
      </c>
      <c r="C67" s="25"/>
      <c r="D67" s="22" t="s">
        <v>63</v>
      </c>
      <c r="E67" s="19">
        <v>1976.78</v>
      </c>
      <c r="F67" s="26">
        <v>1466.9</v>
      </c>
      <c r="G67" s="26">
        <v>1466.9</v>
      </c>
      <c r="H67" s="26">
        <f>G67</f>
        <v>1466.9</v>
      </c>
      <c r="I67" s="26">
        <f>H67</f>
        <v>1466.9</v>
      </c>
    </row>
    <row r="68" s="1" customFormat="1" spans="1:9">
      <c r="A68" s="12" t="s">
        <v>134</v>
      </c>
      <c r="B68" s="13"/>
      <c r="C68" s="14"/>
      <c r="D68" s="14"/>
      <c r="E68" s="15">
        <f>E69+E73</f>
        <v>0</v>
      </c>
      <c r="F68" s="15">
        <f t="shared" ref="E68:F71" si="37">F69</f>
        <v>740.36</v>
      </c>
      <c r="G68" s="15">
        <f>G69+G73</f>
        <v>1340.36</v>
      </c>
      <c r="H68" s="15">
        <f t="shared" ref="H68:I68" si="38">H69+H73</f>
        <v>740.36</v>
      </c>
      <c r="I68" s="15">
        <f t="shared" si="38"/>
        <v>740.36</v>
      </c>
    </row>
    <row r="69" s="1" customFormat="1" ht="25.5" spans="1:9">
      <c r="A69" s="12" t="s">
        <v>135</v>
      </c>
      <c r="B69" s="13"/>
      <c r="C69" s="14"/>
      <c r="D69" s="14" t="s">
        <v>136</v>
      </c>
      <c r="E69" s="15">
        <f t="shared" si="37"/>
        <v>0</v>
      </c>
      <c r="F69" s="15">
        <f t="shared" si="37"/>
        <v>740.36</v>
      </c>
      <c r="G69" s="15">
        <f>G71</f>
        <v>740.36</v>
      </c>
      <c r="H69" s="15">
        <f>G69</f>
        <v>740.36</v>
      </c>
      <c r="I69" s="15">
        <f>H69</f>
        <v>740.36</v>
      </c>
    </row>
    <row r="70" s="1" customFormat="1" ht="25.5" spans="1:9">
      <c r="A70" s="20" t="s">
        <v>137</v>
      </c>
      <c r="B70" s="21"/>
      <c r="C70" s="22"/>
      <c r="D70" s="22" t="s">
        <v>138</v>
      </c>
      <c r="E70" s="19">
        <f t="shared" si="37"/>
        <v>0</v>
      </c>
      <c r="F70" s="19">
        <f t="shared" si="37"/>
        <v>740.36</v>
      </c>
      <c r="G70" s="19">
        <f>G71</f>
        <v>740.36</v>
      </c>
      <c r="H70" s="19">
        <f t="shared" ref="H70:I70" si="39">H71</f>
        <v>740.36</v>
      </c>
      <c r="I70" s="19">
        <f t="shared" si="39"/>
        <v>740.36</v>
      </c>
    </row>
    <row r="71" spans="1:9">
      <c r="A71" s="23">
        <v>3</v>
      </c>
      <c r="B71" s="24"/>
      <c r="C71" s="25"/>
      <c r="D71" s="22" t="s">
        <v>59</v>
      </c>
      <c r="E71" s="19">
        <f t="shared" si="37"/>
        <v>0</v>
      </c>
      <c r="F71" s="19">
        <f t="shared" si="37"/>
        <v>740.36</v>
      </c>
      <c r="G71" s="19">
        <f>G72</f>
        <v>740.36</v>
      </c>
      <c r="H71" s="19">
        <f>G71</f>
        <v>740.36</v>
      </c>
      <c r="I71" s="19">
        <f>H71</f>
        <v>740.36</v>
      </c>
    </row>
    <row r="72" spans="1:9">
      <c r="A72" s="23"/>
      <c r="B72" s="24">
        <v>38</v>
      </c>
      <c r="C72" s="25"/>
      <c r="D72" s="22" t="s">
        <v>69</v>
      </c>
      <c r="E72" s="19">
        <v>0</v>
      </c>
      <c r="F72" s="19">
        <v>740.36</v>
      </c>
      <c r="G72" s="19">
        <v>740.36</v>
      </c>
      <c r="H72" s="19">
        <f>G72</f>
        <v>740.36</v>
      </c>
      <c r="I72" s="19">
        <f>H72</f>
        <v>740.36</v>
      </c>
    </row>
    <row r="73" s="1" customFormat="1" ht="25.5" spans="1:9">
      <c r="A73" s="12" t="s">
        <v>139</v>
      </c>
      <c r="B73" s="13"/>
      <c r="C73" s="14"/>
      <c r="D73" s="14" t="s">
        <v>140</v>
      </c>
      <c r="E73" s="15">
        <f t="shared" ref="E73:G75" si="40">E74</f>
        <v>0</v>
      </c>
      <c r="F73" s="15">
        <f t="shared" si="40"/>
        <v>0</v>
      </c>
      <c r="G73" s="15">
        <f t="shared" si="40"/>
        <v>600</v>
      </c>
      <c r="H73" s="15">
        <f t="shared" ref="H73:I73" si="41">H74</f>
        <v>0</v>
      </c>
      <c r="I73" s="15">
        <f t="shared" si="41"/>
        <v>0</v>
      </c>
    </row>
    <row r="74" ht="15.75" customHeight="1" spans="1:9">
      <c r="A74" s="20" t="s">
        <v>141</v>
      </c>
      <c r="B74" s="21"/>
      <c r="C74" s="22"/>
      <c r="D74" s="22" t="s">
        <v>51</v>
      </c>
      <c r="E74" s="19">
        <f t="shared" si="40"/>
        <v>0</v>
      </c>
      <c r="F74" s="19">
        <f t="shared" si="40"/>
        <v>0</v>
      </c>
      <c r="G74" s="19">
        <f t="shared" si="40"/>
        <v>600</v>
      </c>
      <c r="H74" s="19">
        <f t="shared" ref="H74:I74" si="42">H75</f>
        <v>0</v>
      </c>
      <c r="I74" s="19">
        <f t="shared" si="42"/>
        <v>0</v>
      </c>
    </row>
    <row r="75" spans="1:9">
      <c r="A75" s="23">
        <v>3</v>
      </c>
      <c r="B75" s="24"/>
      <c r="C75" s="25"/>
      <c r="D75" s="22" t="s">
        <v>59</v>
      </c>
      <c r="E75" s="19">
        <f t="shared" si="40"/>
        <v>0</v>
      </c>
      <c r="F75" s="19">
        <f t="shared" si="40"/>
        <v>0</v>
      </c>
      <c r="G75" s="19">
        <f t="shared" si="40"/>
        <v>600</v>
      </c>
      <c r="H75" s="19">
        <f t="shared" ref="H75:I75" si="43">H76</f>
        <v>0</v>
      </c>
      <c r="I75" s="19">
        <f t="shared" si="43"/>
        <v>0</v>
      </c>
    </row>
    <row r="76" spans="1:9">
      <c r="A76" s="23"/>
      <c r="B76" s="24">
        <v>32</v>
      </c>
      <c r="C76" s="25"/>
      <c r="D76" s="22" t="s">
        <v>63</v>
      </c>
      <c r="E76" s="19">
        <v>0</v>
      </c>
      <c r="F76" s="19">
        <f>E76</f>
        <v>0</v>
      </c>
      <c r="G76" s="19">
        <v>600</v>
      </c>
      <c r="H76" s="19">
        <v>0</v>
      </c>
      <c r="I76" s="19">
        <f>H76</f>
        <v>0</v>
      </c>
    </row>
    <row r="77" s="1" customFormat="1" spans="1:9">
      <c r="A77" s="12" t="s">
        <v>142</v>
      </c>
      <c r="B77" s="13"/>
      <c r="C77" s="14"/>
      <c r="D77" s="14" t="s">
        <v>143</v>
      </c>
      <c r="E77" s="15">
        <f>E78</f>
        <v>13045.66</v>
      </c>
      <c r="F77" s="15">
        <f t="shared" ref="F77:I80" si="44">F78</f>
        <v>4413.06</v>
      </c>
      <c r="G77" s="15">
        <f t="shared" si="44"/>
        <v>0</v>
      </c>
      <c r="H77" s="15">
        <f t="shared" si="44"/>
        <v>0</v>
      </c>
      <c r="I77" s="15">
        <f t="shared" si="44"/>
        <v>0</v>
      </c>
    </row>
    <row r="78" s="1" customFormat="1" ht="25.5" spans="1:9">
      <c r="A78" s="12" t="s">
        <v>144</v>
      </c>
      <c r="B78" s="13"/>
      <c r="C78" s="14"/>
      <c r="D78" s="14" t="s">
        <v>145</v>
      </c>
      <c r="E78" s="15">
        <f>E79</f>
        <v>13045.66</v>
      </c>
      <c r="F78" s="15">
        <f t="shared" si="44"/>
        <v>4413.06</v>
      </c>
      <c r="G78" s="15">
        <f t="shared" si="44"/>
        <v>0</v>
      </c>
      <c r="H78" s="15">
        <f t="shared" si="44"/>
        <v>0</v>
      </c>
      <c r="I78" s="15">
        <f t="shared" si="44"/>
        <v>0</v>
      </c>
    </row>
    <row r="79" spans="1:9">
      <c r="A79" s="20" t="s">
        <v>141</v>
      </c>
      <c r="B79" s="21"/>
      <c r="C79" s="22"/>
      <c r="D79" s="22" t="s">
        <v>51</v>
      </c>
      <c r="E79" s="19">
        <f>E80</f>
        <v>13045.66</v>
      </c>
      <c r="F79" s="19">
        <f t="shared" si="44"/>
        <v>4413.06</v>
      </c>
      <c r="G79" s="19">
        <f t="shared" si="44"/>
        <v>0</v>
      </c>
      <c r="H79" s="19">
        <f t="shared" si="44"/>
        <v>0</v>
      </c>
      <c r="I79" s="19">
        <f t="shared" si="44"/>
        <v>0</v>
      </c>
    </row>
    <row r="80" spans="1:9">
      <c r="A80" s="23">
        <v>3</v>
      </c>
      <c r="B80" s="24"/>
      <c r="C80" s="25"/>
      <c r="D80" s="22" t="s">
        <v>59</v>
      </c>
      <c r="E80" s="19">
        <f>E81</f>
        <v>13045.66</v>
      </c>
      <c r="F80" s="19">
        <f t="shared" si="44"/>
        <v>4413.06</v>
      </c>
      <c r="G80" s="19">
        <f t="shared" si="44"/>
        <v>0</v>
      </c>
      <c r="H80" s="19">
        <f t="shared" si="44"/>
        <v>0</v>
      </c>
      <c r="I80" s="19">
        <f t="shared" si="44"/>
        <v>0</v>
      </c>
    </row>
    <row r="81" ht="25.5" spans="1:9">
      <c r="A81" s="23"/>
      <c r="B81" s="24">
        <v>32</v>
      </c>
      <c r="C81" s="25"/>
      <c r="D81" s="22" t="s">
        <v>146</v>
      </c>
      <c r="E81" s="19">
        <v>13045.66</v>
      </c>
      <c r="F81" s="19">
        <v>4413.06</v>
      </c>
      <c r="G81" s="19">
        <v>0</v>
      </c>
      <c r="H81" s="19">
        <v>0</v>
      </c>
      <c r="I81" s="19">
        <v>0</v>
      </c>
    </row>
    <row r="82" s="1" customFormat="1" spans="1:9">
      <c r="A82" s="12" t="s">
        <v>147</v>
      </c>
      <c r="B82" s="13"/>
      <c r="C82" s="14"/>
      <c r="D82" s="14" t="s">
        <v>148</v>
      </c>
      <c r="E82" s="15">
        <f>E83</f>
        <v>1255.16</v>
      </c>
      <c r="F82" s="15">
        <f t="shared" ref="F82:I82" si="45">F83</f>
        <v>330</v>
      </c>
      <c r="G82" s="15">
        <f t="shared" si="45"/>
        <v>330</v>
      </c>
      <c r="H82" s="15">
        <f t="shared" si="45"/>
        <v>0</v>
      </c>
      <c r="I82" s="15">
        <f t="shared" si="45"/>
        <v>0</v>
      </c>
    </row>
    <row r="83" customHeight="1" spans="1:9">
      <c r="A83" s="12" t="s">
        <v>149</v>
      </c>
      <c r="B83" s="13"/>
      <c r="C83" s="14"/>
      <c r="D83" s="14" t="s">
        <v>148</v>
      </c>
      <c r="E83" s="15">
        <f>E84+E87</f>
        <v>1255.16</v>
      </c>
      <c r="F83" s="15">
        <f t="shared" ref="F83:I83" si="46">F84+F87</f>
        <v>330</v>
      </c>
      <c r="G83" s="15">
        <f t="shared" si="46"/>
        <v>330</v>
      </c>
      <c r="H83" s="15">
        <f t="shared" si="46"/>
        <v>0</v>
      </c>
      <c r="I83" s="15">
        <f t="shared" si="46"/>
        <v>0</v>
      </c>
    </row>
    <row r="84" ht="25.5" customHeight="1" spans="1:9">
      <c r="A84" s="20" t="s">
        <v>117</v>
      </c>
      <c r="B84" s="21"/>
      <c r="C84" s="22"/>
      <c r="D84" s="22" t="s">
        <v>107</v>
      </c>
      <c r="E84" s="19">
        <f>E85</f>
        <v>724.27</v>
      </c>
      <c r="F84" s="26">
        <v>0</v>
      </c>
      <c r="G84" s="26">
        <f>G85</f>
        <v>0</v>
      </c>
      <c r="H84" s="26">
        <f t="shared" ref="H84:I85" si="47">H85</f>
        <v>0</v>
      </c>
      <c r="I84" s="26">
        <f t="shared" si="47"/>
        <v>0</v>
      </c>
    </row>
    <row r="85" spans="1:9">
      <c r="A85" s="23">
        <v>4</v>
      </c>
      <c r="B85" s="24"/>
      <c r="C85" s="25"/>
      <c r="D85" s="22" t="s">
        <v>101</v>
      </c>
      <c r="E85" s="19">
        <f>E86</f>
        <v>724.27</v>
      </c>
      <c r="F85" s="26">
        <v>0</v>
      </c>
      <c r="G85" s="26">
        <f>G86</f>
        <v>0</v>
      </c>
      <c r="H85" s="26">
        <f t="shared" si="47"/>
        <v>0</v>
      </c>
      <c r="I85" s="26">
        <f t="shared" si="47"/>
        <v>0</v>
      </c>
    </row>
    <row r="86" spans="1:9">
      <c r="A86" s="23"/>
      <c r="B86" s="24">
        <v>42</v>
      </c>
      <c r="C86" s="25"/>
      <c r="D86" s="22" t="s">
        <v>101</v>
      </c>
      <c r="E86" s="19">
        <v>724.27</v>
      </c>
      <c r="F86" s="26">
        <v>0</v>
      </c>
      <c r="G86" s="26">
        <v>0</v>
      </c>
      <c r="H86" s="26">
        <v>0</v>
      </c>
      <c r="I86" s="26">
        <v>0</v>
      </c>
    </row>
    <row r="87" spans="1:9">
      <c r="A87" s="12" t="s">
        <v>150</v>
      </c>
      <c r="B87" s="13"/>
      <c r="C87" s="14"/>
      <c r="D87" s="14" t="s">
        <v>151</v>
      </c>
      <c r="E87" s="15">
        <f t="shared" ref="E87:G89" si="48">E88</f>
        <v>530.89</v>
      </c>
      <c r="F87" s="15">
        <f t="shared" si="48"/>
        <v>330</v>
      </c>
      <c r="G87" s="27">
        <f t="shared" si="48"/>
        <v>330</v>
      </c>
      <c r="H87" s="27">
        <v>0</v>
      </c>
      <c r="I87" s="27">
        <v>0</v>
      </c>
    </row>
    <row r="88" spans="1:9">
      <c r="A88" s="20" t="s">
        <v>152</v>
      </c>
      <c r="B88" s="21"/>
      <c r="C88" s="22"/>
      <c r="D88" s="14" t="s">
        <v>51</v>
      </c>
      <c r="E88" s="19">
        <f t="shared" si="48"/>
        <v>530.89</v>
      </c>
      <c r="F88" s="19">
        <f t="shared" si="48"/>
        <v>330</v>
      </c>
      <c r="G88" s="26">
        <f t="shared" si="48"/>
        <v>330</v>
      </c>
      <c r="H88" s="26">
        <v>0</v>
      </c>
      <c r="I88" s="26">
        <v>0</v>
      </c>
    </row>
    <row r="89" spans="1:9">
      <c r="A89" s="23">
        <v>4</v>
      </c>
      <c r="B89" s="24"/>
      <c r="C89" s="25"/>
      <c r="D89" s="22" t="s">
        <v>101</v>
      </c>
      <c r="E89" s="19">
        <f t="shared" si="48"/>
        <v>530.89</v>
      </c>
      <c r="F89" s="19">
        <f t="shared" si="48"/>
        <v>330</v>
      </c>
      <c r="G89" s="26">
        <f t="shared" si="48"/>
        <v>330</v>
      </c>
      <c r="H89" s="26">
        <v>0</v>
      </c>
      <c r="I89" s="26">
        <v>0</v>
      </c>
    </row>
    <row r="90" spans="1:9">
      <c r="A90" s="23"/>
      <c r="B90" s="24">
        <v>42</v>
      </c>
      <c r="C90" s="25"/>
      <c r="D90" s="22" t="s">
        <v>101</v>
      </c>
      <c r="E90" s="19">
        <v>530.89</v>
      </c>
      <c r="F90" s="26">
        <v>330</v>
      </c>
      <c r="G90" s="26">
        <v>330</v>
      </c>
      <c r="H90" s="26">
        <v>0</v>
      </c>
      <c r="I90" s="26">
        <v>0</v>
      </c>
    </row>
    <row r="91" s="1" customFormat="1" ht="15.75" customHeight="1" spans="1:9">
      <c r="A91" s="12" t="s">
        <v>153</v>
      </c>
      <c r="B91" s="13"/>
      <c r="C91" s="14"/>
      <c r="D91" s="14" t="s">
        <v>154</v>
      </c>
      <c r="E91" s="15">
        <f>E92</f>
        <v>30062.3</v>
      </c>
      <c r="F91" s="15">
        <f t="shared" ref="F91:I94" si="49">F92</f>
        <v>0</v>
      </c>
      <c r="G91" s="15">
        <f t="shared" si="49"/>
        <v>0</v>
      </c>
      <c r="H91" s="15">
        <f t="shared" si="49"/>
        <v>0</v>
      </c>
      <c r="I91" s="15">
        <f t="shared" si="49"/>
        <v>0</v>
      </c>
    </row>
    <row r="92" s="1" customFormat="1" spans="1:9">
      <c r="A92" s="12" t="s">
        <v>155</v>
      </c>
      <c r="B92" s="13"/>
      <c r="C92" s="14"/>
      <c r="D92" s="14" t="s">
        <v>156</v>
      </c>
      <c r="E92" s="15">
        <f>E93</f>
        <v>30062.3</v>
      </c>
      <c r="F92" s="15">
        <f t="shared" si="49"/>
        <v>0</v>
      </c>
      <c r="G92" s="15">
        <f t="shared" si="49"/>
        <v>0</v>
      </c>
      <c r="H92" s="15">
        <f t="shared" si="49"/>
        <v>0</v>
      </c>
      <c r="I92" s="15">
        <f t="shared" si="49"/>
        <v>0</v>
      </c>
    </row>
    <row r="93" spans="1:9">
      <c r="A93" s="20" t="s">
        <v>157</v>
      </c>
      <c r="B93" s="21"/>
      <c r="C93" s="22"/>
      <c r="D93" s="22" t="s">
        <v>158</v>
      </c>
      <c r="E93" s="19">
        <f>E94</f>
        <v>30062.3</v>
      </c>
      <c r="F93" s="19">
        <f t="shared" si="49"/>
        <v>0</v>
      </c>
      <c r="G93" s="19">
        <f t="shared" si="49"/>
        <v>0</v>
      </c>
      <c r="H93" s="19">
        <f t="shared" si="49"/>
        <v>0</v>
      </c>
      <c r="I93" s="19">
        <f t="shared" si="49"/>
        <v>0</v>
      </c>
    </row>
    <row r="94" spans="1:9">
      <c r="A94" s="23">
        <v>3</v>
      </c>
      <c r="B94" s="24"/>
      <c r="C94" s="25"/>
      <c r="D94" s="22" t="s">
        <v>59</v>
      </c>
      <c r="E94" s="19">
        <f>E95+E96</f>
        <v>30062.3</v>
      </c>
      <c r="F94" s="19">
        <f t="shared" si="49"/>
        <v>0</v>
      </c>
      <c r="G94" s="19">
        <f t="shared" si="49"/>
        <v>0</v>
      </c>
      <c r="H94" s="19">
        <f t="shared" si="49"/>
        <v>0</v>
      </c>
      <c r="I94" s="19">
        <f t="shared" si="49"/>
        <v>0</v>
      </c>
    </row>
    <row r="95" spans="1:9">
      <c r="A95" s="23"/>
      <c r="B95" s="24">
        <v>31</v>
      </c>
      <c r="C95" s="25"/>
      <c r="D95" s="22" t="s">
        <v>60</v>
      </c>
      <c r="E95" s="19">
        <v>29165.47</v>
      </c>
      <c r="F95" s="26">
        <v>0</v>
      </c>
      <c r="G95" s="26">
        <v>0</v>
      </c>
      <c r="H95" s="26">
        <v>0</v>
      </c>
      <c r="I95" s="26">
        <v>0</v>
      </c>
    </row>
    <row r="96" spans="1:9">
      <c r="A96" s="23"/>
      <c r="B96" s="24">
        <v>32</v>
      </c>
      <c r="C96" s="25"/>
      <c r="D96" s="22" t="s">
        <v>63</v>
      </c>
      <c r="E96" s="19">
        <v>896.83</v>
      </c>
      <c r="F96" s="26">
        <v>0</v>
      </c>
      <c r="G96" s="26">
        <v>0</v>
      </c>
      <c r="H96" s="26">
        <v>0</v>
      </c>
      <c r="I96" s="26">
        <v>0</v>
      </c>
    </row>
    <row r="97" s="1" customFormat="1" spans="1:9">
      <c r="A97" s="12" t="s">
        <v>159</v>
      </c>
      <c r="B97" s="13"/>
      <c r="C97" s="14"/>
      <c r="D97" s="14" t="s">
        <v>160</v>
      </c>
      <c r="E97" s="15">
        <f>E98</f>
        <v>18225.85</v>
      </c>
      <c r="F97" s="27">
        <f>F98</f>
        <v>54144</v>
      </c>
      <c r="G97" s="27">
        <f t="shared" ref="G97:I97" si="50">G98</f>
        <v>0</v>
      </c>
      <c r="H97" s="27">
        <f t="shared" si="50"/>
        <v>0</v>
      </c>
      <c r="I97" s="27">
        <f t="shared" si="50"/>
        <v>0</v>
      </c>
    </row>
    <row r="98" s="1" customFormat="1" spans="1:9">
      <c r="A98" s="12" t="s">
        <v>161</v>
      </c>
      <c r="B98" s="13"/>
      <c r="C98" s="14"/>
      <c r="D98" s="14" t="s">
        <v>162</v>
      </c>
      <c r="E98" s="15">
        <f>E99+E103</f>
        <v>18225.85</v>
      </c>
      <c r="F98" s="27">
        <f>F99+F103</f>
        <v>54144</v>
      </c>
      <c r="G98" s="27">
        <f t="shared" ref="G98:I98" si="51">G99+G103</f>
        <v>0</v>
      </c>
      <c r="H98" s="27">
        <f t="shared" si="51"/>
        <v>0</v>
      </c>
      <c r="I98" s="27">
        <f t="shared" si="51"/>
        <v>0</v>
      </c>
    </row>
    <row r="99" spans="1:9">
      <c r="A99" s="20" t="s">
        <v>112</v>
      </c>
      <c r="B99" s="21"/>
      <c r="C99" s="22"/>
      <c r="D99" s="22" t="s">
        <v>51</v>
      </c>
      <c r="E99" s="19">
        <f>E100</f>
        <v>13317.76</v>
      </c>
      <c r="F99" s="26">
        <f>F100</f>
        <v>19910.99</v>
      </c>
      <c r="G99" s="26">
        <f t="shared" ref="G99:I99" si="52">G100</f>
        <v>0</v>
      </c>
      <c r="H99" s="26">
        <f t="shared" si="52"/>
        <v>0</v>
      </c>
      <c r="I99" s="26">
        <f t="shared" si="52"/>
        <v>0</v>
      </c>
    </row>
    <row r="100" spans="1:9">
      <c r="A100" s="20">
        <v>3</v>
      </c>
      <c r="B100" s="21"/>
      <c r="C100" s="22"/>
      <c r="D100" s="22" t="s">
        <v>59</v>
      </c>
      <c r="E100" s="19">
        <f>E101+E102</f>
        <v>13317.76</v>
      </c>
      <c r="F100" s="26">
        <f>F101+F102</f>
        <v>19910.99</v>
      </c>
      <c r="G100" s="26">
        <f t="shared" ref="G100:I100" si="53">G101+G102</f>
        <v>0</v>
      </c>
      <c r="H100" s="26">
        <f t="shared" si="53"/>
        <v>0</v>
      </c>
      <c r="I100" s="26">
        <f t="shared" si="53"/>
        <v>0</v>
      </c>
    </row>
    <row r="101" spans="1:9">
      <c r="A101" s="23">
        <v>31</v>
      </c>
      <c r="B101" s="24"/>
      <c r="C101" s="25"/>
      <c r="D101" s="22" t="s">
        <v>60</v>
      </c>
      <c r="E101" s="19">
        <v>12910.3</v>
      </c>
      <c r="F101" s="26">
        <v>19488.99</v>
      </c>
      <c r="G101" s="26">
        <v>0</v>
      </c>
      <c r="H101" s="26">
        <v>0</v>
      </c>
      <c r="I101" s="26">
        <v>0</v>
      </c>
    </row>
    <row r="102" spans="1:9">
      <c r="A102" s="23">
        <v>32</v>
      </c>
      <c r="B102" s="24"/>
      <c r="C102" s="25"/>
      <c r="D102" s="22" t="s">
        <v>63</v>
      </c>
      <c r="E102" s="19">
        <v>407.46</v>
      </c>
      <c r="F102" s="26">
        <v>422</v>
      </c>
      <c r="G102" s="26">
        <v>0</v>
      </c>
      <c r="H102" s="26">
        <v>0</v>
      </c>
      <c r="I102" s="26">
        <v>0</v>
      </c>
    </row>
    <row r="103" spans="1:9">
      <c r="A103" s="20" t="s">
        <v>157</v>
      </c>
      <c r="B103" s="21"/>
      <c r="C103" s="22"/>
      <c r="D103" s="22" t="s">
        <v>50</v>
      </c>
      <c r="E103" s="19">
        <f>E104</f>
        <v>4908.09</v>
      </c>
      <c r="F103" s="26">
        <f>F104</f>
        <v>34233.01</v>
      </c>
      <c r="G103" s="26">
        <f t="shared" ref="G103:I103" si="54">G104</f>
        <v>0</v>
      </c>
      <c r="H103" s="26">
        <f t="shared" si="54"/>
        <v>0</v>
      </c>
      <c r="I103" s="26">
        <f t="shared" si="54"/>
        <v>0</v>
      </c>
    </row>
    <row r="104" spans="1:9">
      <c r="A104" s="20">
        <v>3</v>
      </c>
      <c r="B104" s="21"/>
      <c r="C104" s="22"/>
      <c r="D104" s="22" t="s">
        <v>59</v>
      </c>
      <c r="E104" s="19">
        <f>E105+E106</f>
        <v>4908.09</v>
      </c>
      <c r="F104" s="26">
        <f>F105+F106</f>
        <v>34233.01</v>
      </c>
      <c r="G104" s="26">
        <f t="shared" ref="G104:I104" si="55">G105+G106</f>
        <v>0</v>
      </c>
      <c r="H104" s="26">
        <f t="shared" si="55"/>
        <v>0</v>
      </c>
      <c r="I104" s="26">
        <f t="shared" si="55"/>
        <v>0</v>
      </c>
    </row>
    <row r="105" spans="1:9">
      <c r="A105" s="23">
        <v>31</v>
      </c>
      <c r="B105" s="24"/>
      <c r="C105" s="25"/>
      <c r="D105" s="22" t="s">
        <v>60</v>
      </c>
      <c r="E105" s="19">
        <v>4908.09</v>
      </c>
      <c r="F105" s="26">
        <v>33234.93</v>
      </c>
      <c r="G105" s="26">
        <v>0</v>
      </c>
      <c r="H105" s="26">
        <v>0</v>
      </c>
      <c r="I105" s="29">
        <v>0</v>
      </c>
    </row>
    <row r="106" spans="1:9">
      <c r="A106" s="23">
        <v>32</v>
      </c>
      <c r="B106" s="24"/>
      <c r="C106" s="25"/>
      <c r="D106" s="22" t="s">
        <v>63</v>
      </c>
      <c r="E106" s="19">
        <v>0</v>
      </c>
      <c r="F106" s="26">
        <v>998.08</v>
      </c>
      <c r="G106" s="26">
        <v>0</v>
      </c>
      <c r="H106" s="26">
        <v>0</v>
      </c>
      <c r="I106" s="29">
        <v>0</v>
      </c>
    </row>
    <row r="107" spans="1:9">
      <c r="A107" s="12" t="s">
        <v>163</v>
      </c>
      <c r="B107" s="13"/>
      <c r="C107" s="14"/>
      <c r="D107" s="14" t="s">
        <v>164</v>
      </c>
      <c r="E107" s="15">
        <f>E108+E113</f>
        <v>0</v>
      </c>
      <c r="F107" s="27">
        <f>F108</f>
        <v>0</v>
      </c>
      <c r="G107" s="27">
        <f>G108</f>
        <v>60900</v>
      </c>
      <c r="H107" s="27">
        <v>0</v>
      </c>
      <c r="I107" s="30">
        <v>0</v>
      </c>
    </row>
    <row r="108" spans="1:9">
      <c r="A108" s="12" t="s">
        <v>165</v>
      </c>
      <c r="B108" s="13"/>
      <c r="C108" s="14"/>
      <c r="D108" s="14" t="s">
        <v>166</v>
      </c>
      <c r="E108" s="15">
        <f>E109+E113</f>
        <v>0</v>
      </c>
      <c r="F108" s="26">
        <f>F109+F113</f>
        <v>0</v>
      </c>
      <c r="G108" s="26">
        <f>G109+G113</f>
        <v>60900</v>
      </c>
      <c r="H108" s="26">
        <v>0</v>
      </c>
      <c r="I108" s="29">
        <v>0</v>
      </c>
    </row>
    <row r="109" spans="1:9">
      <c r="A109" s="20" t="s">
        <v>112</v>
      </c>
      <c r="B109" s="21"/>
      <c r="C109" s="22"/>
      <c r="D109" s="22" t="s">
        <v>51</v>
      </c>
      <c r="E109" s="19">
        <f>E110</f>
        <v>0</v>
      </c>
      <c r="F109" s="26">
        <f>F110</f>
        <v>0</v>
      </c>
      <c r="G109" s="26">
        <f>G110</f>
        <v>28623</v>
      </c>
      <c r="H109" s="26">
        <v>0</v>
      </c>
      <c r="I109" s="29">
        <v>0</v>
      </c>
    </row>
    <row r="110" spans="1:9">
      <c r="A110" s="20">
        <v>3</v>
      </c>
      <c r="B110" s="21"/>
      <c r="C110" s="22"/>
      <c r="D110" s="22" t="s">
        <v>59</v>
      </c>
      <c r="E110" s="19">
        <f>E111+E112</f>
        <v>0</v>
      </c>
      <c r="F110" s="26">
        <f>F111+F112</f>
        <v>0</v>
      </c>
      <c r="G110" s="26">
        <f>G111+G112</f>
        <v>28623</v>
      </c>
      <c r="H110" s="26">
        <v>0</v>
      </c>
      <c r="I110" s="29">
        <v>0</v>
      </c>
    </row>
    <row r="111" spans="1:9">
      <c r="A111" s="23">
        <v>31</v>
      </c>
      <c r="B111" s="24"/>
      <c r="C111" s="25"/>
      <c r="D111" s="22" t="s">
        <v>60</v>
      </c>
      <c r="E111" s="19">
        <v>0</v>
      </c>
      <c r="F111" s="26">
        <v>0</v>
      </c>
      <c r="G111" s="26">
        <v>27623</v>
      </c>
      <c r="H111" s="26">
        <v>0</v>
      </c>
      <c r="I111" s="29">
        <v>0</v>
      </c>
    </row>
    <row r="112" spans="1:9">
      <c r="A112" s="23">
        <v>32</v>
      </c>
      <c r="B112" s="24"/>
      <c r="C112" s="25"/>
      <c r="D112" s="22" t="s">
        <v>63</v>
      </c>
      <c r="E112" s="19">
        <v>0</v>
      </c>
      <c r="F112" s="26">
        <v>0</v>
      </c>
      <c r="G112" s="26">
        <v>1000</v>
      </c>
      <c r="H112" s="26">
        <v>0</v>
      </c>
      <c r="I112" s="29">
        <v>0</v>
      </c>
    </row>
    <row r="113" spans="1:9">
      <c r="A113" s="20" t="s">
        <v>157</v>
      </c>
      <c r="B113" s="21"/>
      <c r="C113" s="22"/>
      <c r="D113" s="22" t="s">
        <v>50</v>
      </c>
      <c r="E113" s="19">
        <f>E114</f>
        <v>0</v>
      </c>
      <c r="F113" s="26">
        <f>F114</f>
        <v>0</v>
      </c>
      <c r="G113" s="26">
        <f>G114</f>
        <v>32277</v>
      </c>
      <c r="H113" s="26">
        <v>0</v>
      </c>
      <c r="I113" s="29">
        <v>0</v>
      </c>
    </row>
    <row r="114" spans="1:9">
      <c r="A114" s="20">
        <v>3</v>
      </c>
      <c r="B114" s="21"/>
      <c r="C114" s="22"/>
      <c r="D114" s="22" t="s">
        <v>59</v>
      </c>
      <c r="E114" s="19">
        <f>E115+E116</f>
        <v>0</v>
      </c>
      <c r="F114" s="26">
        <f>F115+F116</f>
        <v>0</v>
      </c>
      <c r="G114" s="26">
        <f>G115+G116</f>
        <v>32277</v>
      </c>
      <c r="H114" s="26">
        <v>0</v>
      </c>
      <c r="I114" s="29">
        <v>0</v>
      </c>
    </row>
    <row r="115" spans="1:9">
      <c r="A115" s="23">
        <v>31</v>
      </c>
      <c r="B115" s="24"/>
      <c r="C115" s="25"/>
      <c r="D115" s="22" t="s">
        <v>60</v>
      </c>
      <c r="E115" s="19">
        <v>0</v>
      </c>
      <c r="F115" s="26">
        <v>0</v>
      </c>
      <c r="G115" s="26">
        <v>30337</v>
      </c>
      <c r="H115" s="26">
        <v>0</v>
      </c>
      <c r="I115" s="29">
        <v>0</v>
      </c>
    </row>
    <row r="116" customHeight="1" spans="1:9">
      <c r="A116" s="23">
        <v>32</v>
      </c>
      <c r="B116" s="24"/>
      <c r="C116" s="25"/>
      <c r="D116" s="22" t="s">
        <v>63</v>
      </c>
      <c r="E116" s="19">
        <v>0</v>
      </c>
      <c r="F116" s="26">
        <v>0</v>
      </c>
      <c r="G116" s="26">
        <v>1940</v>
      </c>
      <c r="H116" s="26">
        <v>0</v>
      </c>
      <c r="I116" s="26">
        <v>0</v>
      </c>
    </row>
    <row r="118" spans="1:8">
      <c r="A118" t="s">
        <v>30</v>
      </c>
      <c r="E118" s="28"/>
      <c r="H118" t="str">
        <f>SAŽETAK!H37</f>
        <v>Predsjednica ŠO:</v>
      </c>
    </row>
    <row r="119" spans="1:1">
      <c r="A119" t="s">
        <v>31</v>
      </c>
    </row>
    <row r="120" spans="1:8">
      <c r="A120" t="s">
        <v>33</v>
      </c>
      <c r="H120" t="str">
        <f>SAŽETAK!H39</f>
        <v>Veronika Furčić, prof.</v>
      </c>
    </row>
  </sheetData>
  <mergeCells count="84">
    <mergeCell ref="A1:I1"/>
    <mergeCell ref="E2:G2"/>
    <mergeCell ref="A3:I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2:C22"/>
    <mergeCell ref="A23:C23"/>
    <mergeCell ref="A24:C24"/>
    <mergeCell ref="A25:C25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42:C42"/>
    <mergeCell ref="A43:C43"/>
    <mergeCell ref="A46:C46"/>
    <mergeCell ref="A47:C47"/>
    <mergeCell ref="A50:C50"/>
    <mergeCell ref="A51:C51"/>
    <mergeCell ref="A54:C54"/>
    <mergeCell ref="A55:C55"/>
    <mergeCell ref="A58:C58"/>
    <mergeCell ref="A59:C59"/>
    <mergeCell ref="A64:C64"/>
    <mergeCell ref="A65:C65"/>
    <mergeCell ref="A68:C68"/>
    <mergeCell ref="A69:C69"/>
    <mergeCell ref="A70:C70"/>
    <mergeCell ref="A73:C73"/>
    <mergeCell ref="A74:C74"/>
    <mergeCell ref="A77:C77"/>
    <mergeCell ref="A78:C78"/>
    <mergeCell ref="A79:C79"/>
    <mergeCell ref="A82:C82"/>
    <mergeCell ref="A83:C83"/>
    <mergeCell ref="A84:C84"/>
    <mergeCell ref="A87:C87"/>
    <mergeCell ref="A88:C88"/>
    <mergeCell ref="A91:C91"/>
    <mergeCell ref="A92:C92"/>
    <mergeCell ref="A93:C93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</mergeCells>
  <pageMargins left="0.7" right="0.7" top="0.75" bottom="0.75" header="0.3" footer="0.3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Renata</cp:lastModifiedBy>
  <dcterms:created xsi:type="dcterms:W3CDTF">2022-08-12T12:51:00Z</dcterms:created>
  <cp:lastPrinted>2023-11-02T09:14:00Z</cp:lastPrinted>
  <dcterms:modified xsi:type="dcterms:W3CDTF">2023-12-29T12:09:48Z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873A3C2B7B9547C3805B327C87A999BE_13</vt:lpwstr>
  </property>
  <property fmtid="{D5CDD505-2E9C-101B-9397-08002B2CF9AE}" pid="3" name="KSOProductBuildVer">
    <vt:lpwstr>1033-12.2.0.13359</vt:lpwstr>
  </property>
</Properties>
</file>